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 Проект 2014 ГРИБ" sheetId="1" r:id="rId1"/>
  </sheets>
  <definedNames>
    <definedName name="_xlnm.Print_Area" localSheetId="0">' Проект 2014 ГРИБ'!$A$1:$J$89</definedName>
  </definedNames>
  <calcPr fullCalcOnLoad="1"/>
</workbook>
</file>

<file path=xl/sharedStrings.xml><?xml version="1.0" encoding="utf-8"?>
<sst xmlns="http://schemas.openxmlformats.org/spreadsheetml/2006/main" count="160" uniqueCount="98">
  <si>
    <t>МО "Город Гатчина"</t>
  </si>
  <si>
    <t>Наименование объекта</t>
  </si>
  <si>
    <t xml:space="preserve">  Годы</t>
  </si>
  <si>
    <t>строи-</t>
  </si>
  <si>
    <t>в ценах</t>
  </si>
  <si>
    <t>в том числе</t>
  </si>
  <si>
    <t>тельства</t>
  </si>
  <si>
    <t>КВ</t>
  </si>
  <si>
    <t>областной бюджет</t>
  </si>
  <si>
    <t>бюджет ГМР</t>
  </si>
  <si>
    <t>местный бюджет</t>
  </si>
  <si>
    <t>Итого по подразделу 4:</t>
  </si>
  <si>
    <t>Итого по подразделу 5:</t>
  </si>
  <si>
    <t>ВСЕГО по программе:</t>
  </si>
  <si>
    <t>2010-2015</t>
  </si>
  <si>
    <t>Прогноз на 2014 год</t>
  </si>
  <si>
    <t>2013 г.</t>
  </si>
  <si>
    <t>Всего по подразделу 1:</t>
  </si>
  <si>
    <t>федеральный бюджет</t>
  </si>
  <si>
    <t>Восстановление аварийного участка кирпичного забора с разборкой и усилением фундамента на кладбище "Солодухино"</t>
  </si>
  <si>
    <t>2013-2014</t>
  </si>
  <si>
    <t>2014-2015</t>
  </si>
  <si>
    <t>Итого по подразделу 3:</t>
  </si>
  <si>
    <t>Итого по подразделу 2:</t>
  </si>
  <si>
    <t>Сметная стоимость в ценах 2013г.</t>
  </si>
  <si>
    <t>Остаток       на 01.01.2014</t>
  </si>
  <si>
    <t>Строительство 50-метрового плавательного бассейна</t>
  </si>
  <si>
    <r>
      <t xml:space="preserve">Приобретение бортов и монтаж оборудования хоккейной коробки на </t>
    </r>
    <r>
      <rPr>
        <sz val="12"/>
        <color indexed="53"/>
        <rFont val="Times New Roman"/>
        <family val="1"/>
      </rPr>
      <t>ул.Чехова д.9а</t>
    </r>
  </si>
  <si>
    <t>Проектно-сметная документация, изготовление и монтаж силового гимнастического комплекса в Орловой роще</t>
  </si>
  <si>
    <t>Проектно-сметная документация легкоатлетического крытого манежа</t>
  </si>
  <si>
    <t>Проектирование крытого ледового комплекса</t>
  </si>
  <si>
    <t>Проектно-сметная документация и обустройство спортивного городка - лыжного стадиона в Орловой роще</t>
  </si>
  <si>
    <t>2012-2014</t>
  </si>
  <si>
    <t>Установка СЧР на электродвигатели тягодутьевых машин котельной №11 (КВГМ-50 №4; ПТВМ -30), Промзона 1</t>
  </si>
  <si>
    <t>Установка СЧР на электродвигатели тягодутьевых машин котельной №11 ( ДКВР 10/13, ДЕ -25), Промзона 1</t>
  </si>
  <si>
    <t>Приобретение экскаватора для обслуживания кладбищ "Пижма" и "Солодухино"</t>
  </si>
  <si>
    <t>Приобретение мини техники для благоустройства кладбищ "Пижма" и "Солодухино"</t>
  </si>
  <si>
    <t xml:space="preserve">Капитальный ремонт здания МБУ "Гатчинский городской Дом культуры" по адресу: пр. 25 Октября, д.1 </t>
  </si>
  <si>
    <t>Устройство оснований под детские площадки</t>
  </si>
  <si>
    <t>Газификация жилых домов, помещений  муниципального жилого фонда (проектные работы, внутренние работы по прокладке газопровода, приобретение оборудования)</t>
  </si>
  <si>
    <t xml:space="preserve"> АДРЕСНАЯ ИНВЕСТИЦИОННАЯ ПРОГРАММА НА 2014 год</t>
  </si>
  <si>
    <t>Ремонт тротуаров</t>
  </si>
  <si>
    <t>Разработка проекта реконструкция дороги к кладбищу "Пижма" и обустройство площадки</t>
  </si>
  <si>
    <t>Проектные и изыскательские работы по объекту: распределительный газо- провод низкого давления по ул.Сойту, Широкая, Парковая и Приоратская</t>
  </si>
  <si>
    <t>Проектные и изыскательские работы по объекту: распределительный газо- провод низкого давления по ул. Озерная, Красногвардейская, Нагорный пер., Малый пер.</t>
  </si>
  <si>
    <t>Распределительный газопровод низкого давления в мкр. "Загвоздка" г. Гатчины, 2 очередь ( в границах ул. Нади Федоровой, кл. Герцена, ул. Шоссейной, пер. Некрасова, 3-его Тосненсоского пер., ул.  Железнодорожная</t>
  </si>
  <si>
    <t>Разработка проекта санитарно-защитной зоны  кладбища "Солодухино"</t>
  </si>
  <si>
    <t xml:space="preserve">Разработка проекта сооружения асфальтированных велосипедных дорожек длиной 3,6 км в лесопарковой зоне Орловая роща </t>
  </si>
  <si>
    <t xml:space="preserve">Разработка  проектной документации для строительства малоэтажных жилых домов </t>
  </si>
  <si>
    <t xml:space="preserve"> Проектная документация и экспертиза смет по благоустройству территорий</t>
  </si>
  <si>
    <t xml:space="preserve">Проектные работы по продолжнеию ул. Слепнева ( от ул. Зверевой до примыкания к ул. Киевская) </t>
  </si>
  <si>
    <t>Приобретение дорожной техники</t>
  </si>
  <si>
    <t xml:space="preserve"> Мероприятия по энергосбережению и повышение энергетической эффективности в муниципальном образовании</t>
  </si>
  <si>
    <t>Непрограммная часть</t>
  </si>
  <si>
    <t>1.Энергосбережение и повышение энергетической эффективности</t>
  </si>
  <si>
    <t>Всего подразделу I:</t>
  </si>
  <si>
    <t>2. Объекты социально-культурного назначения, жилищное строительство</t>
  </si>
  <si>
    <t>3. Объекты системы теплоснабжения</t>
  </si>
  <si>
    <t>4. Объекты газификации</t>
  </si>
  <si>
    <t>5. Объекты системы водоотведения и очистки сточных вод</t>
  </si>
  <si>
    <t>6. Благоустройство</t>
  </si>
  <si>
    <t>Софинансирование строительства инженерных сетей к  МФЦ по  предоставлению  государственных и муниципальных услуг</t>
  </si>
  <si>
    <t>Приложение 9</t>
  </si>
  <si>
    <t xml:space="preserve">    к решению совета депутатов МО "Город Гатчина"</t>
  </si>
  <si>
    <t>2014</t>
  </si>
  <si>
    <t xml:space="preserve">Мероприятия по модернизации объектов коммунальной инфраструктуры муниципального образования в сфере водоснабжения и водоотведения, в том числе: </t>
  </si>
  <si>
    <t>"О  бюджете  МО Город Гатчина" на 2014 год"</t>
  </si>
  <si>
    <t>Разработка схемы теплоснабжения на территории МО "Город Гатчина"</t>
  </si>
  <si>
    <t xml:space="preserve">Приобретение спецтехники </t>
  </si>
  <si>
    <t xml:space="preserve">от   27 ноября  2013 года № 60            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</si>
  <si>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</si>
  <si>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Разработка проектной и рабочей документации по реконструкции встроено-пристроенного здания библиотеки по адресу: г.Гатчина, ул.К.Подрядчикова,д.13</t>
  </si>
  <si>
    <t>Ремонт здания (фасад и крыша) по адресу г.Гатчина, ул.Киргетова,д.3</t>
  </si>
  <si>
    <t xml:space="preserve">Приобретение техники для уборки тротуаров </t>
  </si>
  <si>
    <t>Капитальный ремонт внутриплощадочной канализации и системы водоотведения Гатчинского городского Дома культуры</t>
  </si>
  <si>
    <t>Проектные работы по благоустройству сквера "Юность"</t>
  </si>
  <si>
    <t>Капитальный ремонт водопровода на территории котельной №10</t>
  </si>
  <si>
    <t>Замена котла ДКВР 10/13 в котельной №10</t>
  </si>
  <si>
    <t xml:space="preserve"> Проектирование автомобильной  дороги между автомобильными дорогами общего пользования регионального значения «Подъезд к городу Гатчине -1» и «Красное село –Гатчина-Павловск» в г. Гатчине</t>
  </si>
  <si>
    <t>Приобретение дизельгенераторной установки для обеспечения 1-ой категории потребителей здания Гатчинского городского Дома культуры</t>
  </si>
  <si>
    <t xml:space="preserve"> Разработка проекта  и  замена искуственного покрытия футбольного поля ФОКа Мариенбург   </t>
  </si>
  <si>
    <t>реконструкция канализационных очистных сооружений   (КОС г. Гатчины) (Гатчинский район, вблизи дер. Ваяйлово)</t>
  </si>
  <si>
    <t>Ремонт тепловых сетей, проходящих вдоль жилых домов по адресам: ул. Володарского д. 23,35,39,41; Красноармейский пр., д.34; ул. Киевская, д.4а-4б; ул. Новоселов, д.4; ул. Слепнева, д.3; ул. А. Зверевой, д.8. к.1,2,3; ул. Рысева, д. 57; ул. Заводская, д.1а.</t>
  </si>
  <si>
    <t>Капитальный ремонт водопровода Д-600 мм II магистрального кольца L-130м на участке от точки "А" до пересечения улиц Красных Военлетов и ул. Ген. Сандалова</t>
  </si>
  <si>
    <t>ГРБС</t>
  </si>
  <si>
    <t>МКУ "Сервисная служба учреждений культуры города Гатчины"</t>
  </si>
  <si>
    <t>администрация МО "Город Гатчина"</t>
  </si>
  <si>
    <t>комитет финансов МО "Город Гатчина"</t>
  </si>
  <si>
    <t>"Газоснабжение микрорайона "Химози" в границах улиц Матвеева, Двинского шоссе, ул. Ленинградских ополченцев, ул. Рубежной,  по адресу: Ленинградская область, г. Гатчина,  микрорайон "Химози"</t>
  </si>
  <si>
    <t>администрация Гатчиского муниципального района</t>
  </si>
  <si>
    <t>Капитальный ремонт водопровода от здания Дома культуры до водопроводного колодца К 71-1</t>
  </si>
  <si>
    <t>Перекладка участка водопровода 2-го магистрального кольца ДУ 500мм под полотном дороги по адресу: г.Гатчина у развилки Киевское шоссе - Старая дорога, L=93м…, находящимся в муниципальной собственности МО "Город Гатчина"</t>
  </si>
  <si>
    <t>Установка общедомовых приборов учета коммунальных ресурсов</t>
  </si>
  <si>
    <r>
      <t>Капитальный  ремонт дворовых территорий многоквартирных домов,  капитальный ремонтпроездов к дворовым территориям многоквартирных домов, расположенных на территории МО "Город Гатчина" :   ж.д. № 4 ул. Новоселов, ж.д. № 3 ул. Слепнева с проездом;   ж.д. № 8 корп. 2, ж.д. № 8 корп. 3 по ул. Ав.Зверевой с проездом к ж.д. № 8 корп. 2</t>
    </r>
    <r>
      <rPr>
        <b/>
        <sz val="12"/>
        <rFont val="Times New Roman"/>
        <family val="1"/>
      </rPr>
      <t xml:space="preserve">; </t>
    </r>
    <r>
      <rPr>
        <sz val="12"/>
        <rFont val="Times New Roman"/>
        <family val="1"/>
      </rPr>
      <t>ж.д. № 57 по ул. Рысева; ж.д. №1а по ул. Заводская с проездом; ж.д. № 4,6,8 по ул. Карла Маркса с проездом  к ж.д. № 4; ж.д. №  14 по ул. Карла Маркса ;  ж.д., № 49, 49/51 по ул. Карла Маркса с проездом к ж.д. № 49;   ж.д. № 35,39 41  по ул. Володарского с проездом к ж.д. № 41; ж.д. №23 23а,  25а по ул. Володарского - ж.д. № 26, 28, по ул. Радищева с проездом к ж.д. № 28;  ремонт проезда от ул.  Володарского к дворовой территории ж.д. № 13 по ул. Чехова; ж.д. № 18 по ул. Радищева; ж.д. № 59 по пр. 25 Октября -  ж.д. № 11, 11/1, 11а, по ул. Рощинская с проездом к ж.д. ;  ж.д. № 15 корп. 3 по ул. Рощинская с проездом; ж.д. № 4, 6 по ул. Хохлова;  ж.д. № 4а,4б, по ул. Киевская с проездом к ж.д. №4а;  ж.д. № 4, 6 по ул. Григорина; ж.д. № 34 по пр. Красноармейский ; ж.д. № 18 по ул.  Авиатриссы Зверевой с проездом.</t>
    </r>
  </si>
  <si>
    <t>Капитальный ремонт административного здания стадиона "Балтийский"</t>
  </si>
  <si>
    <r>
      <t xml:space="preserve">Приобретение оборудования для детских и спортивных  площадок </t>
    </r>
    <r>
      <rPr>
        <sz val="12"/>
        <rFont val="Times New Roman"/>
        <family val="1"/>
      </rPr>
      <t>по адресам: ул. Л. Шмидта, д.3, ул. Чкалова, д.13; ул. Русинова, д.10, ул. Володарского, д.39-41, ул. Чехова, д.18-19, ул. 7-ой Армии, д.27, ул. К. Подрядчикова, д.1,3,5, ул. Константинова, д.1-1а, ул. Хохлова, д.2,4,6, ул. Кныша, д.10, ул. Зверевой, д.4, ул. Кныша, д.12, ул. 7-ой Армии, д.10,10а,10б, ул. Володарского, д.31,33,35, ул. К. Маркса, д.67,69,71,73, Ул. К. Маркса, д.52, ул. Урицкого, д.19 - ул. Володарского, д.24 - ул. Радищева, д.9, ул. Соборная, д.34 - ул. Чехова, д.16</t>
    </r>
  </si>
  <si>
    <t xml:space="preserve"> Ремонт дорожного покрытия  автомобильных дорог общего пользования, находящихся в муниципальной собственности МО "Город Гатчина", в том числе адресно: ул. Киргетова; ул. Липовой аллеи; ул. Крупской; ул. Хохлова;  ул. 7-ой Армии; ул. Достоевского (перех. с 2013 года).</t>
  </si>
  <si>
    <t>(в редакции решения совета депутатов от 25 июня 2014 г. .№ 48)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</si>
</sst>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10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5" fillId="24" borderId="15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2" fillId="24" borderId="0" xfId="0" applyFont="1" applyFill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Alignment="1">
      <alignment wrapText="1"/>
    </xf>
    <xf numFmtId="0" fontId="3" fillId="24" borderId="15" xfId="0" applyFont="1" applyFill="1" applyBorder="1" applyAlignment="1">
      <alignment vertical="center" wrapText="1"/>
    </xf>
    <xf numFmtId="0" fontId="2" fillId="24" borderId="0" xfId="0" applyFont="1" applyFill="1" applyAlignment="1">
      <alignment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vertical="center" wrapText="1"/>
    </xf>
    <xf numFmtId="0" fontId="13" fillId="24" borderId="15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0" fontId="5" fillId="24" borderId="23" xfId="0" applyFont="1" applyFill="1" applyBorder="1" applyAlignment="1">
      <alignment horizontal="left" vertical="top" wrapText="1"/>
    </xf>
    <xf numFmtId="0" fontId="5" fillId="24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2" fillId="24" borderId="21" xfId="0" applyFont="1" applyFill="1" applyBorder="1" applyAlignment="1">
      <alignment horizontal="left" vertical="top" wrapText="1"/>
    </xf>
    <xf numFmtId="0" fontId="5" fillId="24" borderId="2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4" fillId="0" borderId="26" xfId="0" applyNumberFormat="1" applyFont="1" applyFill="1" applyBorder="1" applyAlignment="1">
      <alignment vertical="center" wrapText="1"/>
    </xf>
    <xf numFmtId="0" fontId="34" fillId="0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vertical="center" wrapText="1"/>
    </xf>
    <xf numFmtId="0" fontId="12" fillId="24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66" fontId="3" fillId="0" borderId="17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Fill="1" applyBorder="1" applyAlignment="1">
      <alignment vertical="center" wrapText="1"/>
    </xf>
    <xf numFmtId="166" fontId="16" fillId="0" borderId="27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wrapText="1"/>
    </xf>
    <xf numFmtId="0" fontId="8" fillId="0" borderId="17" xfId="0" applyFont="1" applyFill="1" applyBorder="1" applyAlignment="1">
      <alignment horizontal="center" vertical="top" wrapText="1"/>
    </xf>
    <xf numFmtId="0" fontId="15" fillId="0" borderId="29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7"/>
  <sheetViews>
    <sheetView tabSelected="1" zoomScalePageLayoutView="0" workbookViewId="0" topLeftCell="A1">
      <pane xSplit="2" topLeftCell="C1" activePane="topRight" state="frozen"/>
      <selection pane="topLeft" activeCell="A14" sqref="A14"/>
      <selection pane="topRight" activeCell="C5" sqref="C5:I5"/>
    </sheetView>
  </sheetViews>
  <sheetFormatPr defaultColWidth="9.00390625" defaultRowHeight="12.75" outlineLevelRow="1"/>
  <cols>
    <col min="1" max="1" width="36.625" style="1" customWidth="1"/>
    <col min="2" max="2" width="10.875" style="2" customWidth="1"/>
    <col min="3" max="3" width="12.625" style="1" bestFit="1" customWidth="1"/>
    <col min="4" max="4" width="11.625" style="1" customWidth="1"/>
    <col min="5" max="5" width="10.875" style="1" customWidth="1"/>
    <col min="6" max="6" width="5.00390625" style="1" customWidth="1"/>
    <col min="7" max="7" width="9.25390625" style="1" customWidth="1"/>
    <col min="8" max="8" width="8.75390625" style="1" customWidth="1"/>
    <col min="9" max="9" width="9.625" style="1" customWidth="1"/>
    <col min="10" max="10" width="26.125" style="1" customWidth="1"/>
    <col min="11" max="16384" width="9.125" style="1" customWidth="1"/>
  </cols>
  <sheetData>
    <row r="1" spans="5:9" ht="12.75" customHeight="1">
      <c r="E1" s="48"/>
      <c r="F1" s="48"/>
      <c r="G1" s="145" t="s">
        <v>62</v>
      </c>
      <c r="H1" s="145"/>
      <c r="I1" s="145"/>
    </row>
    <row r="2" spans="4:9" ht="15.75" customHeight="1">
      <c r="D2" s="149" t="s">
        <v>63</v>
      </c>
      <c r="E2" s="149"/>
      <c r="F2" s="149"/>
      <c r="G2" s="149"/>
      <c r="H2" s="149"/>
      <c r="I2" s="149"/>
    </row>
    <row r="3" spans="4:9" ht="16.5" customHeight="1">
      <c r="D3" s="149" t="s">
        <v>66</v>
      </c>
      <c r="E3" s="149"/>
      <c r="F3" s="149"/>
      <c r="G3" s="149"/>
      <c r="H3" s="149"/>
      <c r="I3" s="149"/>
    </row>
    <row r="4" spans="5:9" ht="14.25" customHeight="1">
      <c r="E4" s="148" t="s">
        <v>69</v>
      </c>
      <c r="F4" s="148"/>
      <c r="G4" s="148"/>
      <c r="H4" s="148"/>
      <c r="I4" s="148"/>
    </row>
    <row r="5" spans="3:9" ht="15.75" customHeight="1">
      <c r="C5" s="169" t="s">
        <v>97</v>
      </c>
      <c r="D5" s="170"/>
      <c r="E5" s="170"/>
      <c r="F5" s="170"/>
      <c r="G5" s="170"/>
      <c r="H5" s="170"/>
      <c r="I5" s="170"/>
    </row>
    <row r="6" spans="1:9" ht="18.75">
      <c r="A6" s="150" t="s">
        <v>40</v>
      </c>
      <c r="B6" s="150"/>
      <c r="C6" s="150"/>
      <c r="D6" s="150"/>
      <c r="E6" s="150"/>
      <c r="F6" s="150"/>
      <c r="G6" s="150"/>
      <c r="H6" s="150"/>
      <c r="I6" s="150"/>
    </row>
    <row r="7" spans="1:9" ht="15.75">
      <c r="A7" s="151" t="s">
        <v>0</v>
      </c>
      <c r="B7" s="151"/>
      <c r="C7" s="151"/>
      <c r="D7" s="151"/>
      <c r="E7" s="151"/>
      <c r="F7" s="151"/>
      <c r="G7" s="151"/>
      <c r="H7" s="151"/>
      <c r="I7" s="151"/>
    </row>
    <row r="8" spans="1:4" ht="13.5" thickBot="1">
      <c r="A8" s="3"/>
      <c r="B8" s="4"/>
      <c r="C8" s="3"/>
      <c r="D8" s="3"/>
    </row>
    <row r="9" spans="1:10" ht="12.75" customHeight="1">
      <c r="A9" s="154" t="s">
        <v>1</v>
      </c>
      <c r="B9" s="54" t="s">
        <v>2</v>
      </c>
      <c r="C9" s="157" t="s">
        <v>24</v>
      </c>
      <c r="D9" s="158"/>
      <c r="E9" s="161" t="s">
        <v>15</v>
      </c>
      <c r="F9" s="162"/>
      <c r="G9" s="162"/>
      <c r="H9" s="162"/>
      <c r="I9" s="162"/>
      <c r="J9" s="138" t="s">
        <v>84</v>
      </c>
    </row>
    <row r="10" spans="1:10" ht="12.75">
      <c r="A10" s="155"/>
      <c r="B10" s="5" t="s">
        <v>3</v>
      </c>
      <c r="C10" s="159"/>
      <c r="D10" s="160"/>
      <c r="E10" s="7" t="s">
        <v>4</v>
      </c>
      <c r="F10" s="152" t="s">
        <v>5</v>
      </c>
      <c r="G10" s="153"/>
      <c r="H10" s="153"/>
      <c r="I10" s="153"/>
      <c r="J10" s="139"/>
    </row>
    <row r="11" spans="1:10" ht="12.75" customHeight="1">
      <c r="A11" s="155"/>
      <c r="B11" s="5" t="s">
        <v>6</v>
      </c>
      <c r="C11" s="116" t="s">
        <v>7</v>
      </c>
      <c r="D11" s="116" t="s">
        <v>25</v>
      </c>
      <c r="E11" s="8" t="s">
        <v>16</v>
      </c>
      <c r="F11" s="116" t="s">
        <v>18</v>
      </c>
      <c r="G11" s="116" t="s">
        <v>8</v>
      </c>
      <c r="H11" s="116" t="s">
        <v>9</v>
      </c>
      <c r="I11" s="119" t="s">
        <v>10</v>
      </c>
      <c r="J11" s="139"/>
    </row>
    <row r="12" spans="1:10" ht="12.75">
      <c r="A12" s="155"/>
      <c r="B12" s="5"/>
      <c r="C12" s="117"/>
      <c r="D12" s="117"/>
      <c r="E12" s="9"/>
      <c r="F12" s="117"/>
      <c r="G12" s="117"/>
      <c r="H12" s="117"/>
      <c r="I12" s="120"/>
      <c r="J12" s="139"/>
    </row>
    <row r="13" spans="1:10" ht="12.75">
      <c r="A13" s="155"/>
      <c r="B13" s="5"/>
      <c r="C13" s="117"/>
      <c r="D13" s="117"/>
      <c r="E13" s="9"/>
      <c r="F13" s="117"/>
      <c r="G13" s="117"/>
      <c r="H13" s="117"/>
      <c r="I13" s="120"/>
      <c r="J13" s="139"/>
    </row>
    <row r="14" spans="1:10" ht="12.75">
      <c r="A14" s="156"/>
      <c r="B14" s="6"/>
      <c r="C14" s="118"/>
      <c r="D14" s="118"/>
      <c r="E14" s="10"/>
      <c r="F14" s="118"/>
      <c r="G14" s="118"/>
      <c r="H14" s="118"/>
      <c r="I14" s="112"/>
      <c r="J14" s="140"/>
    </row>
    <row r="15" spans="1:10" ht="18">
      <c r="A15" s="55"/>
      <c r="B15" s="6"/>
      <c r="C15" s="146" t="s">
        <v>53</v>
      </c>
      <c r="D15" s="147"/>
      <c r="E15" s="147"/>
      <c r="F15" s="113"/>
      <c r="G15" s="46"/>
      <c r="H15" s="46"/>
      <c r="I15" s="85"/>
      <c r="J15" s="98"/>
    </row>
    <row r="16" spans="1:68" s="34" customFormat="1" ht="63" hidden="1">
      <c r="A16" s="57" t="s">
        <v>33</v>
      </c>
      <c r="B16" s="29">
        <v>2015</v>
      </c>
      <c r="C16" s="28">
        <v>9000</v>
      </c>
      <c r="D16" s="28">
        <v>9000</v>
      </c>
      <c r="E16" s="28">
        <f>SUM(F16:I16)</f>
        <v>0</v>
      </c>
      <c r="F16" s="28"/>
      <c r="G16" s="28"/>
      <c r="H16" s="28"/>
      <c r="I16" s="86"/>
      <c r="J16" s="99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34" customFormat="1" ht="63" hidden="1">
      <c r="A17" s="57" t="s">
        <v>34</v>
      </c>
      <c r="B17" s="29">
        <v>2015</v>
      </c>
      <c r="C17" s="28">
        <v>9000</v>
      </c>
      <c r="D17" s="28">
        <v>9000</v>
      </c>
      <c r="E17" s="28">
        <f>SUM(F17:I17)</f>
        <v>0</v>
      </c>
      <c r="F17" s="28"/>
      <c r="G17" s="28"/>
      <c r="H17" s="28"/>
      <c r="I17" s="86"/>
      <c r="J17" s="99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</row>
    <row r="18" spans="1:68" s="49" customFormat="1" ht="20.25" customHeight="1">
      <c r="A18" s="58"/>
      <c r="B18" s="114" t="s">
        <v>54</v>
      </c>
      <c r="C18" s="115"/>
      <c r="D18" s="115"/>
      <c r="E18" s="115"/>
      <c r="F18" s="115"/>
      <c r="G18" s="115"/>
      <c r="H18" s="115"/>
      <c r="I18" s="115"/>
      <c r="J18" s="10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</row>
    <row r="19" spans="1:10" s="11" customFormat="1" ht="62.25" customHeight="1">
      <c r="A19" s="59" t="s">
        <v>52</v>
      </c>
      <c r="B19" s="15" t="s">
        <v>14</v>
      </c>
      <c r="C19" s="16">
        <v>155971.3</v>
      </c>
      <c r="D19" s="16">
        <v>54449</v>
      </c>
      <c r="E19" s="13">
        <f>SUM(F19:I19)</f>
        <v>3800</v>
      </c>
      <c r="F19" s="16"/>
      <c r="G19" s="16"/>
      <c r="H19" s="17"/>
      <c r="I19" s="87">
        <v>3800</v>
      </c>
      <c r="J19" s="101" t="s">
        <v>89</v>
      </c>
    </row>
    <row r="20" spans="1:10" s="11" customFormat="1" ht="31.5">
      <c r="A20" s="59" t="s">
        <v>92</v>
      </c>
      <c r="B20" s="15">
        <v>2014</v>
      </c>
      <c r="C20" s="16">
        <v>6200</v>
      </c>
      <c r="D20" s="16">
        <v>6200</v>
      </c>
      <c r="E20" s="13">
        <f>SUM(F20:I20)</f>
        <v>6200</v>
      </c>
      <c r="F20" s="16"/>
      <c r="G20" s="16"/>
      <c r="H20" s="17"/>
      <c r="I20" s="87">
        <v>6200</v>
      </c>
      <c r="J20" s="101" t="s">
        <v>89</v>
      </c>
    </row>
    <row r="21" spans="1:10" s="12" customFormat="1" ht="15.75">
      <c r="A21" s="60" t="s">
        <v>55</v>
      </c>
      <c r="B21" s="22"/>
      <c r="C21" s="22">
        <f>SUM(C19)</f>
        <v>155971.3</v>
      </c>
      <c r="D21" s="22">
        <f>SUM(D19)</f>
        <v>54449</v>
      </c>
      <c r="E21" s="22">
        <f>SUM(E19:E20)</f>
        <v>10000</v>
      </c>
      <c r="F21" s="22">
        <f>SUM(F19:F20)</f>
        <v>0</v>
      </c>
      <c r="G21" s="22">
        <f>SUM(G19:G20)</f>
        <v>0</v>
      </c>
      <c r="H21" s="22">
        <f>SUM(H19:H20)</f>
        <v>0</v>
      </c>
      <c r="I21" s="22">
        <f>SUM(I19:I20)</f>
        <v>10000</v>
      </c>
      <c r="J21" s="102"/>
    </row>
    <row r="22" spans="1:10" ht="15.75">
      <c r="A22" s="121" t="s">
        <v>56</v>
      </c>
      <c r="B22" s="122"/>
      <c r="C22" s="122"/>
      <c r="D22" s="122"/>
      <c r="E22" s="122"/>
      <c r="F22" s="122"/>
      <c r="G22" s="122"/>
      <c r="H22" s="122"/>
      <c r="I22" s="122"/>
      <c r="J22" s="98"/>
    </row>
    <row r="23" spans="1:10" ht="41.25" customHeight="1">
      <c r="A23" s="141" t="s">
        <v>61</v>
      </c>
      <c r="B23" s="134" t="s">
        <v>21</v>
      </c>
      <c r="C23" s="143">
        <v>51175</v>
      </c>
      <c r="D23" s="134">
        <v>51175</v>
      </c>
      <c r="E23" s="16">
        <f>F23+G23+H23+I23</f>
        <v>1913.9</v>
      </c>
      <c r="F23" s="16"/>
      <c r="G23" s="16">
        <v>1000</v>
      </c>
      <c r="H23" s="16"/>
      <c r="I23" s="89">
        <v>913.9</v>
      </c>
      <c r="J23" s="101" t="s">
        <v>86</v>
      </c>
    </row>
    <row r="24" spans="1:10" ht="40.5" customHeight="1">
      <c r="A24" s="142"/>
      <c r="B24" s="135"/>
      <c r="C24" s="144"/>
      <c r="D24" s="135"/>
      <c r="E24" s="16">
        <f>F24+G24+H24+I24</f>
        <v>4786.1</v>
      </c>
      <c r="F24" s="13"/>
      <c r="G24" s="13"/>
      <c r="H24" s="13"/>
      <c r="I24" s="79">
        <v>4786.1</v>
      </c>
      <c r="J24" s="101" t="s">
        <v>89</v>
      </c>
    </row>
    <row r="25" spans="1:10" ht="77.25" customHeight="1">
      <c r="A25" s="83" t="s">
        <v>79</v>
      </c>
      <c r="B25" s="51">
        <v>2014</v>
      </c>
      <c r="C25" s="52">
        <v>1000</v>
      </c>
      <c r="D25" s="13">
        <v>1000</v>
      </c>
      <c r="E25" s="16">
        <f aca="true" t="shared" si="0" ref="E25:E45">F25+G25+H25+I25</f>
        <v>1000</v>
      </c>
      <c r="F25" s="13"/>
      <c r="G25" s="13"/>
      <c r="H25" s="13"/>
      <c r="I25" s="79">
        <v>1000</v>
      </c>
      <c r="J25" s="101" t="s">
        <v>85</v>
      </c>
    </row>
    <row r="26" spans="1:10" s="11" customFormat="1" ht="59.25" customHeight="1">
      <c r="A26" s="62" t="s">
        <v>37</v>
      </c>
      <c r="B26" s="15" t="s">
        <v>14</v>
      </c>
      <c r="C26" s="16">
        <v>115500</v>
      </c>
      <c r="D26" s="13">
        <v>30813.6</v>
      </c>
      <c r="E26" s="16">
        <f t="shared" si="0"/>
        <v>51030</v>
      </c>
      <c r="F26" s="18"/>
      <c r="G26" s="18">
        <v>20216.4</v>
      </c>
      <c r="H26" s="18"/>
      <c r="I26" s="20">
        <v>30813.6</v>
      </c>
      <c r="J26" s="101" t="s">
        <v>85</v>
      </c>
    </row>
    <row r="27" spans="1:10" s="11" customFormat="1" ht="79.5" customHeight="1">
      <c r="A27" s="62" t="s">
        <v>71</v>
      </c>
      <c r="B27" s="15">
        <v>2014</v>
      </c>
      <c r="C27" s="16">
        <v>790.1</v>
      </c>
      <c r="D27" s="13">
        <v>790.1</v>
      </c>
      <c r="E27" s="16">
        <f t="shared" si="0"/>
        <v>790.1</v>
      </c>
      <c r="F27" s="18"/>
      <c r="G27" s="18"/>
      <c r="H27" s="18"/>
      <c r="I27" s="20">
        <v>790.1</v>
      </c>
      <c r="J27" s="98" t="s">
        <v>85</v>
      </c>
    </row>
    <row r="28" spans="1:10" s="11" customFormat="1" ht="32.25" customHeight="1">
      <c r="A28" s="136" t="s">
        <v>80</v>
      </c>
      <c r="B28" s="134">
        <v>2014</v>
      </c>
      <c r="C28" s="130">
        <v>1000</v>
      </c>
      <c r="D28" s="130">
        <v>1000</v>
      </c>
      <c r="E28" s="16">
        <f t="shared" si="0"/>
        <v>23.5</v>
      </c>
      <c r="F28" s="21"/>
      <c r="G28" s="21"/>
      <c r="H28" s="21"/>
      <c r="I28" s="89">
        <v>23.5</v>
      </c>
      <c r="J28" s="101" t="s">
        <v>87</v>
      </c>
    </row>
    <row r="29" spans="1:10" s="11" customFormat="1" ht="35.25" customHeight="1">
      <c r="A29" s="137"/>
      <c r="B29" s="135"/>
      <c r="C29" s="131"/>
      <c r="D29" s="131"/>
      <c r="E29" s="16">
        <f t="shared" si="0"/>
        <v>11838.2</v>
      </c>
      <c r="F29" s="21"/>
      <c r="G29" s="21"/>
      <c r="H29" s="18"/>
      <c r="I29" s="89">
        <v>11838.2</v>
      </c>
      <c r="J29" s="101" t="s">
        <v>89</v>
      </c>
    </row>
    <row r="30" spans="1:10" s="11" customFormat="1" ht="61.5" customHeight="1">
      <c r="A30" s="62" t="s">
        <v>47</v>
      </c>
      <c r="B30" s="15">
        <v>2014</v>
      </c>
      <c r="C30" s="21">
        <v>2200</v>
      </c>
      <c r="D30" s="21">
        <v>2200</v>
      </c>
      <c r="E30" s="16">
        <f t="shared" si="0"/>
        <v>2200</v>
      </c>
      <c r="F30" s="21"/>
      <c r="G30" s="21"/>
      <c r="H30" s="18"/>
      <c r="I30" s="90">
        <v>2200</v>
      </c>
      <c r="J30" s="101" t="s">
        <v>89</v>
      </c>
    </row>
    <row r="31" spans="1:10" s="31" customFormat="1" ht="31.5" hidden="1">
      <c r="A31" s="63" t="s">
        <v>26</v>
      </c>
      <c r="B31" s="29">
        <v>2014</v>
      </c>
      <c r="C31" s="27"/>
      <c r="D31" s="27"/>
      <c r="E31" s="16">
        <f t="shared" si="0"/>
        <v>400000</v>
      </c>
      <c r="F31" s="27"/>
      <c r="G31" s="27">
        <v>400000</v>
      </c>
      <c r="H31" s="27"/>
      <c r="I31" s="91"/>
      <c r="J31" s="101" t="s">
        <v>89</v>
      </c>
    </row>
    <row r="32" spans="1:10" s="11" customFormat="1" ht="51.75" customHeight="1" hidden="1">
      <c r="A32" s="62"/>
      <c r="B32" s="15"/>
      <c r="C32" s="21"/>
      <c r="D32" s="21"/>
      <c r="E32" s="16"/>
      <c r="F32" s="21"/>
      <c r="G32" s="21"/>
      <c r="H32" s="21"/>
      <c r="I32" s="90"/>
      <c r="J32" s="101"/>
    </row>
    <row r="33" spans="1:10" s="31" customFormat="1" ht="47.25" hidden="1">
      <c r="A33" s="63" t="s">
        <v>27</v>
      </c>
      <c r="B33" s="29">
        <v>2015</v>
      </c>
      <c r="C33" s="27"/>
      <c r="D33" s="27"/>
      <c r="E33" s="16">
        <f t="shared" si="0"/>
        <v>0</v>
      </c>
      <c r="F33" s="27"/>
      <c r="G33" s="27"/>
      <c r="H33" s="27"/>
      <c r="I33" s="91"/>
      <c r="J33" s="101" t="s">
        <v>89</v>
      </c>
    </row>
    <row r="34" spans="1:10" s="31" customFormat="1" ht="63" hidden="1">
      <c r="A34" s="64" t="s">
        <v>28</v>
      </c>
      <c r="B34" s="29">
        <v>2015</v>
      </c>
      <c r="C34" s="27"/>
      <c r="D34" s="27"/>
      <c r="E34" s="16">
        <f t="shared" si="0"/>
        <v>0</v>
      </c>
      <c r="F34" s="27"/>
      <c r="G34" s="27"/>
      <c r="H34" s="27"/>
      <c r="I34" s="91">
        <v>0</v>
      </c>
      <c r="J34" s="101" t="s">
        <v>89</v>
      </c>
    </row>
    <row r="35" spans="1:10" s="31" customFormat="1" ht="47.25" hidden="1">
      <c r="A35" s="65" t="s">
        <v>31</v>
      </c>
      <c r="B35" s="32">
        <v>2015</v>
      </c>
      <c r="C35" s="27"/>
      <c r="D35" s="27"/>
      <c r="E35" s="16">
        <f t="shared" si="0"/>
        <v>0</v>
      </c>
      <c r="F35" s="27"/>
      <c r="G35" s="27"/>
      <c r="H35" s="27"/>
      <c r="I35" s="91"/>
      <c r="J35" s="101" t="s">
        <v>89</v>
      </c>
    </row>
    <row r="36" spans="1:10" s="31" customFormat="1" ht="47.25" hidden="1">
      <c r="A36" s="65" t="s">
        <v>29</v>
      </c>
      <c r="B36" s="32">
        <v>2015</v>
      </c>
      <c r="C36" s="27"/>
      <c r="D36" s="27"/>
      <c r="E36" s="16">
        <f t="shared" si="0"/>
        <v>0</v>
      </c>
      <c r="F36" s="27"/>
      <c r="G36" s="27"/>
      <c r="H36" s="27"/>
      <c r="I36" s="91"/>
      <c r="J36" s="101" t="s">
        <v>89</v>
      </c>
    </row>
    <row r="37" spans="1:10" s="31" customFormat="1" ht="31.5" hidden="1">
      <c r="A37" s="65" t="s">
        <v>30</v>
      </c>
      <c r="B37" s="32">
        <v>2015</v>
      </c>
      <c r="C37" s="27"/>
      <c r="D37" s="27"/>
      <c r="E37" s="16">
        <f t="shared" si="0"/>
        <v>0</v>
      </c>
      <c r="F37" s="27"/>
      <c r="G37" s="27"/>
      <c r="H37" s="27"/>
      <c r="I37" s="91"/>
      <c r="J37" s="101" t="s">
        <v>89</v>
      </c>
    </row>
    <row r="38" spans="1:10" s="41" customFormat="1" ht="45.75" customHeight="1" hidden="1">
      <c r="A38" s="66" t="s">
        <v>42</v>
      </c>
      <c r="B38" s="40">
        <v>2014</v>
      </c>
      <c r="C38" s="35">
        <v>10300</v>
      </c>
      <c r="D38" s="35">
        <v>10300</v>
      </c>
      <c r="E38" s="16">
        <f t="shared" si="0"/>
        <v>0</v>
      </c>
      <c r="F38" s="35"/>
      <c r="G38" s="35"/>
      <c r="H38" s="35"/>
      <c r="I38" s="92">
        <v>0</v>
      </c>
      <c r="J38" s="101" t="s">
        <v>89</v>
      </c>
    </row>
    <row r="39" spans="1:10" s="41" customFormat="1" ht="48" customHeight="1">
      <c r="A39" s="67" t="s">
        <v>94</v>
      </c>
      <c r="B39" s="15">
        <v>2014</v>
      </c>
      <c r="C39" s="21">
        <f>D39</f>
        <v>4065.3</v>
      </c>
      <c r="D39" s="21">
        <f>E39</f>
        <v>4065.3</v>
      </c>
      <c r="E39" s="16">
        <f t="shared" si="0"/>
        <v>4065.3</v>
      </c>
      <c r="F39" s="21"/>
      <c r="G39" s="21"/>
      <c r="H39" s="21"/>
      <c r="I39" s="90">
        <f>3588.8+476.5</f>
        <v>4065.3</v>
      </c>
      <c r="J39" s="101" t="s">
        <v>89</v>
      </c>
    </row>
    <row r="40" spans="1:10" ht="49.5" customHeight="1">
      <c r="A40" s="67" t="s">
        <v>19</v>
      </c>
      <c r="B40" s="15">
        <v>2014</v>
      </c>
      <c r="C40" s="21">
        <v>1802</v>
      </c>
      <c r="D40" s="21">
        <v>1802</v>
      </c>
      <c r="E40" s="16">
        <f t="shared" si="0"/>
        <v>1802</v>
      </c>
      <c r="F40" s="24"/>
      <c r="G40" s="24"/>
      <c r="H40" s="24"/>
      <c r="I40" s="90">
        <v>1802</v>
      </c>
      <c r="J40" s="101" t="s">
        <v>89</v>
      </c>
    </row>
    <row r="41" spans="1:10" s="36" customFormat="1" ht="47.25" hidden="1">
      <c r="A41" s="68" t="s">
        <v>35</v>
      </c>
      <c r="B41" s="37">
        <v>2014</v>
      </c>
      <c r="C41" s="38">
        <v>2000</v>
      </c>
      <c r="D41" s="38">
        <v>2000</v>
      </c>
      <c r="E41" s="16">
        <f t="shared" si="0"/>
        <v>0</v>
      </c>
      <c r="F41" s="39"/>
      <c r="G41" s="39"/>
      <c r="H41" s="39"/>
      <c r="I41" s="93"/>
      <c r="J41" s="101" t="s">
        <v>89</v>
      </c>
    </row>
    <row r="42" spans="1:10" s="36" customFormat="1" ht="47.25" hidden="1">
      <c r="A42" s="68" t="s">
        <v>36</v>
      </c>
      <c r="B42" s="37">
        <v>2014</v>
      </c>
      <c r="C42" s="38">
        <v>1500</v>
      </c>
      <c r="D42" s="38">
        <v>1500</v>
      </c>
      <c r="E42" s="16">
        <f t="shared" si="0"/>
        <v>0</v>
      </c>
      <c r="F42" s="39"/>
      <c r="G42" s="39"/>
      <c r="H42" s="39"/>
      <c r="I42" s="93"/>
      <c r="J42" s="101" t="s">
        <v>89</v>
      </c>
    </row>
    <row r="43" spans="1:10" s="36" customFormat="1" ht="1.5" customHeight="1" hidden="1">
      <c r="A43" s="69" t="s">
        <v>46</v>
      </c>
      <c r="B43" s="29"/>
      <c r="C43" s="27"/>
      <c r="D43" s="27"/>
      <c r="E43" s="16">
        <f t="shared" si="0"/>
        <v>0</v>
      </c>
      <c r="F43" s="35"/>
      <c r="G43" s="35"/>
      <c r="H43" s="35"/>
      <c r="I43" s="91">
        <v>0</v>
      </c>
      <c r="J43" s="101" t="s">
        <v>89</v>
      </c>
    </row>
    <row r="44" spans="1:10" ht="48.75" customHeight="1">
      <c r="A44" s="84" t="s">
        <v>48</v>
      </c>
      <c r="B44" s="15">
        <v>2014</v>
      </c>
      <c r="C44" s="21">
        <v>3500</v>
      </c>
      <c r="D44" s="21">
        <v>3500</v>
      </c>
      <c r="E44" s="16">
        <f t="shared" si="0"/>
        <v>3500</v>
      </c>
      <c r="F44" s="45"/>
      <c r="G44" s="45"/>
      <c r="H44" s="45"/>
      <c r="I44" s="90">
        <v>3500</v>
      </c>
      <c r="J44" s="101" t="s">
        <v>89</v>
      </c>
    </row>
    <row r="45" spans="1:10" ht="31.5">
      <c r="A45" s="84" t="s">
        <v>72</v>
      </c>
      <c r="B45" s="15">
        <v>2014</v>
      </c>
      <c r="C45" s="21">
        <v>5000</v>
      </c>
      <c r="D45" s="21">
        <v>5000</v>
      </c>
      <c r="E45" s="16">
        <f t="shared" si="0"/>
        <v>5000</v>
      </c>
      <c r="F45" s="45"/>
      <c r="G45" s="45"/>
      <c r="H45" s="45"/>
      <c r="I45" s="90">
        <v>5000</v>
      </c>
      <c r="J45" s="101" t="s">
        <v>89</v>
      </c>
    </row>
    <row r="46" spans="1:10" ht="15.75">
      <c r="A46" s="70" t="s">
        <v>17</v>
      </c>
      <c r="B46" s="23"/>
      <c r="C46" s="78">
        <f>SUM(C23:C45)</f>
        <v>199832.4</v>
      </c>
      <c r="D46" s="78">
        <f>SUM(D23:D45)</f>
        <v>115146.00000000001</v>
      </c>
      <c r="E46" s="22">
        <f>E23+E25+E26+E27+E28+E29+E30+E32+E40+E44+E45</f>
        <v>79097.7</v>
      </c>
      <c r="F46" s="22">
        <f>F23+F25+F26+F27+F28+F28+F30+F32+F40+F44+F45</f>
        <v>0</v>
      </c>
      <c r="G46" s="22">
        <f>G23+G25+G26+G27+G28+G28+G30+G32+G40+G44+G45</f>
        <v>21216.4</v>
      </c>
      <c r="H46" s="22">
        <f>H23+H25+H26+H27+H28+H28+H30+H32+H40+H44+H45</f>
        <v>0</v>
      </c>
      <c r="I46" s="88">
        <f>I23+I25+I26+I27+I28+I29+I30+I32+I40+I44+I45</f>
        <v>57881.3</v>
      </c>
      <c r="J46" s="98"/>
    </row>
    <row r="47" spans="1:10" ht="15.75">
      <c r="A47" s="121" t="s">
        <v>57</v>
      </c>
      <c r="B47" s="122"/>
      <c r="C47" s="122"/>
      <c r="D47" s="122"/>
      <c r="E47" s="122"/>
      <c r="F47" s="122"/>
      <c r="G47" s="122"/>
      <c r="H47" s="122"/>
      <c r="I47" s="122"/>
      <c r="J47" s="98"/>
    </row>
    <row r="48" spans="1:10" ht="36" customHeight="1">
      <c r="A48" s="61" t="s">
        <v>76</v>
      </c>
      <c r="B48" s="15">
        <v>2014</v>
      </c>
      <c r="C48" s="16">
        <v>10000</v>
      </c>
      <c r="D48" s="16">
        <v>10000</v>
      </c>
      <c r="E48" s="16">
        <f>SUM(F48:I48)</f>
        <v>12099</v>
      </c>
      <c r="F48" s="16"/>
      <c r="G48" s="16">
        <v>0</v>
      </c>
      <c r="H48" s="16">
        <v>0</v>
      </c>
      <c r="I48" s="89">
        <v>12099</v>
      </c>
      <c r="J48" s="101" t="s">
        <v>89</v>
      </c>
    </row>
    <row r="49" spans="1:10" ht="34.5" customHeight="1">
      <c r="A49" s="61" t="s">
        <v>77</v>
      </c>
      <c r="B49" s="15" t="s">
        <v>32</v>
      </c>
      <c r="C49" s="16">
        <v>10328</v>
      </c>
      <c r="D49" s="16">
        <v>4856</v>
      </c>
      <c r="E49" s="16">
        <f>SUM(F49:I49)</f>
        <v>3191</v>
      </c>
      <c r="F49" s="16"/>
      <c r="G49" s="16"/>
      <c r="H49" s="16"/>
      <c r="I49" s="89">
        <v>3191</v>
      </c>
      <c r="J49" s="101" t="s">
        <v>89</v>
      </c>
    </row>
    <row r="50" spans="1:10" ht="33.75" customHeight="1">
      <c r="A50" s="109" t="s">
        <v>67</v>
      </c>
      <c r="B50" s="110" t="s">
        <v>32</v>
      </c>
      <c r="C50" s="103">
        <v>1600</v>
      </c>
      <c r="D50" s="103">
        <v>1600</v>
      </c>
      <c r="E50" s="103">
        <v>1550</v>
      </c>
      <c r="F50" s="16"/>
      <c r="G50" s="16"/>
      <c r="H50" s="16"/>
      <c r="I50" s="89">
        <v>1550</v>
      </c>
      <c r="J50" s="98" t="s">
        <v>86</v>
      </c>
    </row>
    <row r="51" spans="1:10" ht="126">
      <c r="A51" s="71" t="s">
        <v>82</v>
      </c>
      <c r="B51" s="15">
        <v>2014</v>
      </c>
      <c r="C51" s="16">
        <f>D51</f>
        <v>3200</v>
      </c>
      <c r="D51" s="16">
        <f>E51</f>
        <v>3200</v>
      </c>
      <c r="E51" s="16">
        <f>I51</f>
        <v>3200</v>
      </c>
      <c r="F51" s="16"/>
      <c r="G51" s="16"/>
      <c r="H51" s="16"/>
      <c r="I51" s="89">
        <v>3200</v>
      </c>
      <c r="J51" s="101" t="s">
        <v>89</v>
      </c>
    </row>
    <row r="52" spans="1:10" ht="15.75">
      <c r="A52" s="70" t="s">
        <v>23</v>
      </c>
      <c r="B52" s="23"/>
      <c r="C52" s="24">
        <f aca="true" t="shared" si="1" ref="C52:I52">C48+C49+C50+C51</f>
        <v>25128</v>
      </c>
      <c r="D52" s="24">
        <f t="shared" si="1"/>
        <v>19656</v>
      </c>
      <c r="E52" s="24">
        <f t="shared" si="1"/>
        <v>20040</v>
      </c>
      <c r="F52" s="24">
        <f t="shared" si="1"/>
        <v>0</v>
      </c>
      <c r="G52" s="24">
        <f t="shared" si="1"/>
        <v>0</v>
      </c>
      <c r="H52" s="24">
        <f t="shared" si="1"/>
        <v>0</v>
      </c>
      <c r="I52" s="24">
        <f t="shared" si="1"/>
        <v>20040</v>
      </c>
      <c r="J52" s="98"/>
    </row>
    <row r="53" spans="1:10" ht="15.75">
      <c r="A53" s="121" t="s">
        <v>58</v>
      </c>
      <c r="B53" s="122"/>
      <c r="C53" s="122"/>
      <c r="D53" s="122"/>
      <c r="E53" s="122"/>
      <c r="F53" s="122"/>
      <c r="G53" s="122"/>
      <c r="H53" s="122"/>
      <c r="I53" s="122"/>
      <c r="J53" s="98"/>
    </row>
    <row r="54" spans="1:10" ht="58.5" customHeight="1">
      <c r="A54" s="136" t="s">
        <v>39</v>
      </c>
      <c r="B54" s="134">
        <v>2014</v>
      </c>
      <c r="C54" s="130">
        <v>800</v>
      </c>
      <c r="D54" s="130">
        <v>800</v>
      </c>
      <c r="E54" s="18">
        <v>103.2</v>
      </c>
      <c r="F54" s="18"/>
      <c r="G54" s="18"/>
      <c r="H54" s="18"/>
      <c r="I54" s="20">
        <v>103.2</v>
      </c>
      <c r="J54" s="101" t="s">
        <v>86</v>
      </c>
    </row>
    <row r="55" spans="1:10" ht="42" customHeight="1">
      <c r="A55" s="137"/>
      <c r="B55" s="135"/>
      <c r="C55" s="131"/>
      <c r="D55" s="131"/>
      <c r="E55" s="104">
        <v>696.8</v>
      </c>
      <c r="F55" s="18"/>
      <c r="G55" s="18"/>
      <c r="H55" s="18"/>
      <c r="I55" s="20">
        <v>696.8</v>
      </c>
      <c r="J55" s="101" t="s">
        <v>89</v>
      </c>
    </row>
    <row r="56" spans="1:68" ht="76.5" customHeight="1">
      <c r="A56" s="61" t="s">
        <v>43</v>
      </c>
      <c r="B56" s="14" t="s">
        <v>20</v>
      </c>
      <c r="C56" s="42">
        <v>2662</v>
      </c>
      <c r="D56" s="43">
        <f>E56</f>
        <v>1325</v>
      </c>
      <c r="E56" s="30">
        <f>G56+H56+I56</f>
        <v>1325</v>
      </c>
      <c r="F56" s="16"/>
      <c r="G56" s="16"/>
      <c r="H56" s="16">
        <v>600</v>
      </c>
      <c r="I56" s="89">
        <v>725</v>
      </c>
      <c r="J56" s="101" t="s">
        <v>89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81" customHeight="1">
      <c r="A57" s="61" t="s">
        <v>44</v>
      </c>
      <c r="B57" s="14" t="s">
        <v>20</v>
      </c>
      <c r="C57" s="42">
        <v>780</v>
      </c>
      <c r="D57" s="43">
        <f>E57</f>
        <v>1877.6</v>
      </c>
      <c r="E57" s="30">
        <f>G57+H57+I57</f>
        <v>1877.6</v>
      </c>
      <c r="F57" s="16"/>
      <c r="G57" s="16"/>
      <c r="H57" s="16">
        <v>900</v>
      </c>
      <c r="I57" s="89">
        <v>977.6</v>
      </c>
      <c r="J57" s="101" t="s">
        <v>89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57.75" customHeight="1">
      <c r="A58" s="123" t="s">
        <v>45</v>
      </c>
      <c r="B58" s="134" t="s">
        <v>20</v>
      </c>
      <c r="C58" s="132">
        <v>37179.04</v>
      </c>
      <c r="D58" s="134">
        <v>24000</v>
      </c>
      <c r="E58" s="30">
        <f>SUM(F58:I58)</f>
        <v>6850.200000000001</v>
      </c>
      <c r="F58" s="16"/>
      <c r="G58" s="43">
        <v>5416.3</v>
      </c>
      <c r="H58" s="43"/>
      <c r="I58" s="89">
        <v>1433.9</v>
      </c>
      <c r="J58" s="101" t="s">
        <v>86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54" customHeight="1">
      <c r="A59" s="124"/>
      <c r="B59" s="135"/>
      <c r="C59" s="133"/>
      <c r="D59" s="135"/>
      <c r="E59" s="30">
        <f>SUM(F59:I59)</f>
        <v>9358.1</v>
      </c>
      <c r="F59" s="16"/>
      <c r="G59" s="43">
        <v>8292</v>
      </c>
      <c r="H59" s="43"/>
      <c r="I59" s="89">
        <v>1066.1</v>
      </c>
      <c r="J59" s="101" t="s">
        <v>89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07.25" customHeight="1">
      <c r="A60" s="108" t="s">
        <v>88</v>
      </c>
      <c r="B60" s="105" t="s">
        <v>20</v>
      </c>
      <c r="C60" s="106">
        <v>36080.6</v>
      </c>
      <c r="D60" s="105">
        <v>1543.8</v>
      </c>
      <c r="E60" s="107">
        <f>G60+H60+I60</f>
        <v>1543.9</v>
      </c>
      <c r="F60" s="16"/>
      <c r="G60" s="43">
        <v>1543.9</v>
      </c>
      <c r="H60" s="43"/>
      <c r="I60" s="89"/>
      <c r="J60" s="101" t="s">
        <v>86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10" ht="15.75">
      <c r="A61" s="70" t="s">
        <v>22</v>
      </c>
      <c r="B61" s="15"/>
      <c r="C61" s="22">
        <f>SUM(C54:C60)</f>
        <v>77501.64</v>
      </c>
      <c r="D61" s="22">
        <f>SUM(D54:D60)</f>
        <v>29546.399999999998</v>
      </c>
      <c r="E61" s="25">
        <f>E54+E55+E56+E57+E58+E59+E60</f>
        <v>21754.800000000003</v>
      </c>
      <c r="F61" s="25">
        <f>F54+F55+F56+F57+F58+F59+F60</f>
        <v>0</v>
      </c>
      <c r="G61" s="25">
        <f>G54+G55+G56+G57+G58+G59+G60</f>
        <v>15252.199999999999</v>
      </c>
      <c r="H61" s="25">
        <f>H54+H55+H56+H57+H58+H59+H60</f>
        <v>1500</v>
      </c>
      <c r="I61" s="25">
        <f>I54+I55+I56+I57+I58+I59+I60</f>
        <v>5002.6</v>
      </c>
      <c r="J61" s="98"/>
    </row>
    <row r="62" spans="1:10" ht="15.75">
      <c r="A62" s="121" t="s">
        <v>59</v>
      </c>
      <c r="B62" s="122"/>
      <c r="C62" s="122"/>
      <c r="D62" s="122"/>
      <c r="E62" s="122"/>
      <c r="F62" s="122"/>
      <c r="G62" s="122"/>
      <c r="H62" s="122"/>
      <c r="I62" s="122"/>
      <c r="J62" s="98"/>
    </row>
    <row r="63" spans="1:10" ht="0.75" customHeight="1">
      <c r="A63" s="72"/>
      <c r="B63" s="19"/>
      <c r="C63" s="16"/>
      <c r="D63" s="16"/>
      <c r="E63" s="18"/>
      <c r="F63" s="13"/>
      <c r="G63" s="13"/>
      <c r="H63" s="13"/>
      <c r="I63" s="79"/>
      <c r="J63" s="98"/>
    </row>
    <row r="64" spans="1:10" ht="82.5" customHeight="1">
      <c r="A64" s="61" t="s">
        <v>65</v>
      </c>
      <c r="B64" s="19" t="s">
        <v>64</v>
      </c>
      <c r="C64" s="42">
        <v>223221</v>
      </c>
      <c r="D64" s="42">
        <v>26672.4</v>
      </c>
      <c r="E64" s="43">
        <v>14748</v>
      </c>
      <c r="F64" s="43"/>
      <c r="G64" s="13"/>
      <c r="H64" s="13"/>
      <c r="I64" s="79">
        <v>14748</v>
      </c>
      <c r="J64" s="101"/>
    </row>
    <row r="65" spans="1:10" ht="40.5" customHeight="1">
      <c r="A65" s="163" t="s">
        <v>81</v>
      </c>
      <c r="B65" s="165"/>
      <c r="C65" s="132">
        <v>217928.5</v>
      </c>
      <c r="D65" s="132">
        <f>E65+E66</f>
        <v>14748</v>
      </c>
      <c r="E65" s="53">
        <f>F65+G65+H65+I65</f>
        <v>4203.7</v>
      </c>
      <c r="F65" s="53"/>
      <c r="G65" s="13"/>
      <c r="H65" s="13"/>
      <c r="I65" s="79">
        <v>4203.7</v>
      </c>
      <c r="J65" s="101" t="s">
        <v>86</v>
      </c>
    </row>
    <row r="66" spans="1:10" ht="33.75" customHeight="1">
      <c r="A66" s="164"/>
      <c r="B66" s="166"/>
      <c r="C66" s="133"/>
      <c r="D66" s="133"/>
      <c r="E66" s="53">
        <f>F66+G66+H66+I66</f>
        <v>10544.3</v>
      </c>
      <c r="F66" s="111"/>
      <c r="G66" s="13"/>
      <c r="H66" s="13"/>
      <c r="I66" s="79">
        <v>10544.3</v>
      </c>
      <c r="J66" s="101" t="s">
        <v>89</v>
      </c>
    </row>
    <row r="67" spans="1:10" s="26" customFormat="1" ht="75.75" customHeight="1">
      <c r="A67" s="72" t="s">
        <v>74</v>
      </c>
      <c r="B67" s="19" t="s">
        <v>64</v>
      </c>
      <c r="C67" s="16">
        <v>2504.1</v>
      </c>
      <c r="D67" s="16">
        <v>2504.1</v>
      </c>
      <c r="E67" s="18">
        <f>I67</f>
        <v>1886.3</v>
      </c>
      <c r="F67" s="13"/>
      <c r="G67" s="13"/>
      <c r="H67" s="13"/>
      <c r="I67" s="79">
        <v>1886.3</v>
      </c>
      <c r="J67" s="101" t="s">
        <v>89</v>
      </c>
    </row>
    <row r="68" spans="1:10" s="26" customFormat="1" ht="52.5" customHeight="1">
      <c r="A68" s="62" t="s">
        <v>90</v>
      </c>
      <c r="B68" s="19" t="s">
        <v>64</v>
      </c>
      <c r="C68" s="16">
        <f>D68</f>
        <v>1170</v>
      </c>
      <c r="D68" s="16">
        <f>E68</f>
        <v>1170</v>
      </c>
      <c r="E68" s="18">
        <f>I68</f>
        <v>1170</v>
      </c>
      <c r="F68" s="13"/>
      <c r="G68" s="13"/>
      <c r="H68" s="13"/>
      <c r="I68" s="79">
        <v>1170</v>
      </c>
      <c r="J68" s="101" t="s">
        <v>89</v>
      </c>
    </row>
    <row r="69" spans="1:10" s="26" customFormat="1" ht="80.25" customHeight="1">
      <c r="A69" s="71" t="s">
        <v>70</v>
      </c>
      <c r="B69" s="19" t="s">
        <v>64</v>
      </c>
      <c r="C69" s="16">
        <f>D69</f>
        <v>3821</v>
      </c>
      <c r="D69" s="16">
        <f>E69</f>
        <v>3821</v>
      </c>
      <c r="E69" s="18">
        <f>SUM(F69:I69)</f>
        <v>3821</v>
      </c>
      <c r="F69" s="13"/>
      <c r="G69" s="13">
        <v>1776.6</v>
      </c>
      <c r="H69" s="13"/>
      <c r="I69" s="79">
        <v>2044.4</v>
      </c>
      <c r="J69" s="98" t="s">
        <v>86</v>
      </c>
    </row>
    <row r="70" spans="1:10" s="26" customFormat="1" ht="75" customHeight="1">
      <c r="A70" s="82" t="s">
        <v>83</v>
      </c>
      <c r="B70" s="19" t="s">
        <v>64</v>
      </c>
      <c r="C70" s="16">
        <v>311.9</v>
      </c>
      <c r="D70" s="16">
        <v>0</v>
      </c>
      <c r="E70" s="18">
        <f>I70</f>
        <v>311.9</v>
      </c>
      <c r="F70" s="13"/>
      <c r="G70" s="13"/>
      <c r="H70" s="13"/>
      <c r="I70" s="79">
        <v>311.9</v>
      </c>
      <c r="J70" s="101" t="s">
        <v>89</v>
      </c>
    </row>
    <row r="71" spans="1:10" s="26" customFormat="1" ht="105" customHeight="1">
      <c r="A71" s="82" t="s">
        <v>91</v>
      </c>
      <c r="B71" s="19" t="s">
        <v>64</v>
      </c>
      <c r="C71" s="16">
        <v>0</v>
      </c>
      <c r="D71" s="16">
        <v>0</v>
      </c>
      <c r="E71" s="18">
        <f>G71+H71+I71</f>
        <v>1170</v>
      </c>
      <c r="F71" s="13"/>
      <c r="G71" s="13"/>
      <c r="H71" s="13"/>
      <c r="I71" s="79">
        <v>1170</v>
      </c>
      <c r="J71" s="101" t="s">
        <v>89</v>
      </c>
    </row>
    <row r="72" spans="1:10" ht="15.75">
      <c r="A72" s="70" t="s">
        <v>11</v>
      </c>
      <c r="B72" s="19"/>
      <c r="C72" s="80">
        <f>SUM(C64:C71)-C65</f>
        <v>231028</v>
      </c>
      <c r="D72" s="80">
        <f>SUM(D64:D71)-D65</f>
        <v>34167.5</v>
      </c>
      <c r="E72" s="80">
        <f>SUM(E64:E71)-E65</f>
        <v>33651.50000000001</v>
      </c>
      <c r="F72" s="80">
        <f>SUM(F64:F70)-F65</f>
        <v>0</v>
      </c>
      <c r="G72" s="80">
        <f>SUM(G64:G71)-G65</f>
        <v>1776.6</v>
      </c>
      <c r="H72" s="80">
        <f>SUM(H64:H70)-H65</f>
        <v>0</v>
      </c>
      <c r="I72" s="95">
        <f>SUM(I64:I71)-I65</f>
        <v>31874.899999999998</v>
      </c>
      <c r="J72" s="43"/>
    </row>
    <row r="73" spans="1:10" ht="15.75">
      <c r="A73" s="121" t="s">
        <v>60</v>
      </c>
      <c r="B73" s="122"/>
      <c r="C73" s="122"/>
      <c r="D73" s="122"/>
      <c r="E73" s="122"/>
      <c r="F73" s="122"/>
      <c r="G73" s="122"/>
      <c r="H73" s="122"/>
      <c r="I73" s="122"/>
      <c r="J73" s="98"/>
    </row>
    <row r="74" spans="1:10" s="47" customFormat="1" ht="63">
      <c r="A74" s="56" t="s">
        <v>50</v>
      </c>
      <c r="B74" s="23">
        <v>2014</v>
      </c>
      <c r="C74" s="16">
        <v>4100</v>
      </c>
      <c r="D74" s="16">
        <v>4100</v>
      </c>
      <c r="E74" s="18">
        <f aca="true" t="shared" si="2" ref="E74:E85">SUM(F74:I74)</f>
        <v>4100</v>
      </c>
      <c r="F74" s="16"/>
      <c r="G74" s="16"/>
      <c r="H74" s="16"/>
      <c r="I74" s="89">
        <f>2600+1500</f>
        <v>4100</v>
      </c>
      <c r="J74" s="101" t="s">
        <v>89</v>
      </c>
    </row>
    <row r="75" spans="1:10" s="47" customFormat="1" ht="93" customHeight="1">
      <c r="A75" s="83" t="s">
        <v>78</v>
      </c>
      <c r="B75" s="23">
        <v>2014</v>
      </c>
      <c r="C75" s="16">
        <f>D75</f>
        <v>2200</v>
      </c>
      <c r="D75" s="16">
        <v>2200</v>
      </c>
      <c r="E75" s="18">
        <f t="shared" si="2"/>
        <v>300</v>
      </c>
      <c r="F75" s="79"/>
      <c r="G75" s="79"/>
      <c r="H75" s="79"/>
      <c r="I75" s="89">
        <v>300</v>
      </c>
      <c r="J75" s="101" t="s">
        <v>89</v>
      </c>
    </row>
    <row r="76" spans="1:10" ht="141.75">
      <c r="A76" s="67" t="s">
        <v>96</v>
      </c>
      <c r="B76" s="15">
        <v>2014</v>
      </c>
      <c r="C76" s="21">
        <v>38360</v>
      </c>
      <c r="D76" s="21">
        <f>C76</f>
        <v>38360</v>
      </c>
      <c r="E76" s="18">
        <f t="shared" si="2"/>
        <v>38360</v>
      </c>
      <c r="F76" s="20"/>
      <c r="G76" s="20"/>
      <c r="H76" s="20">
        <v>3000</v>
      </c>
      <c r="I76" s="90">
        <f>38360-3000</f>
        <v>35360</v>
      </c>
      <c r="J76" s="101" t="s">
        <v>89</v>
      </c>
    </row>
    <row r="77" spans="1:10" ht="409.5" customHeight="1">
      <c r="A77" s="167" t="s">
        <v>93</v>
      </c>
      <c r="B77" s="134">
        <v>2014</v>
      </c>
      <c r="C77" s="134">
        <v>61960.4</v>
      </c>
      <c r="D77" s="134">
        <f>C77</f>
        <v>61960.4</v>
      </c>
      <c r="E77" s="132">
        <f>SUM(F77:I77)+F78+G78+H78+I78</f>
        <v>61438.1</v>
      </c>
      <c r="F77" s="20"/>
      <c r="G77" s="20">
        <v>2402.3</v>
      </c>
      <c r="H77" s="20"/>
      <c r="I77" s="96">
        <v>535.7</v>
      </c>
      <c r="J77" s="101" t="s">
        <v>86</v>
      </c>
    </row>
    <row r="78" spans="1:10" ht="123" customHeight="1">
      <c r="A78" s="168"/>
      <c r="B78" s="135"/>
      <c r="C78" s="135"/>
      <c r="D78" s="135"/>
      <c r="E78" s="135"/>
      <c r="F78" s="20"/>
      <c r="G78" s="20"/>
      <c r="H78" s="20"/>
      <c r="I78" s="96">
        <v>58500.1</v>
      </c>
      <c r="J78" s="101" t="s">
        <v>89</v>
      </c>
    </row>
    <row r="79" spans="1:10" ht="24.75" customHeight="1">
      <c r="A79" s="74" t="s">
        <v>51</v>
      </c>
      <c r="B79" s="23">
        <v>2014</v>
      </c>
      <c r="C79" s="21">
        <v>5000</v>
      </c>
      <c r="D79" s="21">
        <v>5000</v>
      </c>
      <c r="E79" s="18">
        <f t="shared" si="2"/>
        <v>3547.5</v>
      </c>
      <c r="F79" s="20"/>
      <c r="G79" s="20"/>
      <c r="H79" s="20"/>
      <c r="I79" s="90">
        <v>3547.5</v>
      </c>
      <c r="J79" s="98" t="s">
        <v>86</v>
      </c>
    </row>
    <row r="80" spans="1:10" ht="25.5" hidden="1" outlineLevel="1">
      <c r="A80" s="74" t="s">
        <v>68</v>
      </c>
      <c r="B80" s="23">
        <v>2014</v>
      </c>
      <c r="C80" s="21">
        <v>0</v>
      </c>
      <c r="D80" s="16">
        <v>0</v>
      </c>
      <c r="E80" s="18">
        <f>SUM(F80:I80)</f>
        <v>0</v>
      </c>
      <c r="F80" s="21"/>
      <c r="G80" s="21"/>
      <c r="H80" s="21"/>
      <c r="I80" s="90">
        <v>0</v>
      </c>
      <c r="J80" s="101" t="s">
        <v>89</v>
      </c>
    </row>
    <row r="81" spans="1:10" ht="31.5" collapsed="1">
      <c r="A81" s="74" t="s">
        <v>73</v>
      </c>
      <c r="B81" s="23">
        <v>2014</v>
      </c>
      <c r="C81" s="21">
        <v>5000</v>
      </c>
      <c r="D81" s="21">
        <v>5000</v>
      </c>
      <c r="E81" s="18">
        <f>SUM(F81:I81)</f>
        <v>5000</v>
      </c>
      <c r="F81" s="21"/>
      <c r="G81" s="21"/>
      <c r="H81" s="21"/>
      <c r="I81" s="90">
        <v>5000</v>
      </c>
      <c r="J81" s="101" t="s">
        <v>89</v>
      </c>
    </row>
    <row r="82" spans="1:10" s="26" customFormat="1" ht="267.75">
      <c r="A82" s="70" t="s">
        <v>95</v>
      </c>
      <c r="B82" s="23">
        <v>2014</v>
      </c>
      <c r="C82" s="21">
        <v>3200</v>
      </c>
      <c r="D82" s="16">
        <v>3200</v>
      </c>
      <c r="E82" s="18">
        <f t="shared" si="2"/>
        <v>10968.4</v>
      </c>
      <c r="F82" s="21"/>
      <c r="G82" s="21"/>
      <c r="H82" s="21">
        <f>118.4+7650</f>
        <v>7768.4</v>
      </c>
      <c r="I82" s="90">
        <v>3200</v>
      </c>
      <c r="J82" s="101" t="s">
        <v>89</v>
      </c>
    </row>
    <row r="83" spans="1:10" s="26" customFormat="1" ht="32.25" customHeight="1">
      <c r="A83" s="73" t="s">
        <v>38</v>
      </c>
      <c r="B83" s="23">
        <v>2014</v>
      </c>
      <c r="C83" s="21">
        <v>2500</v>
      </c>
      <c r="D83" s="16">
        <v>2500</v>
      </c>
      <c r="E83" s="18">
        <f t="shared" si="2"/>
        <v>2500</v>
      </c>
      <c r="F83" s="21"/>
      <c r="G83" s="21"/>
      <c r="H83" s="21"/>
      <c r="I83" s="90">
        <f>1500+1000</f>
        <v>2500</v>
      </c>
      <c r="J83" s="101" t="s">
        <v>89</v>
      </c>
    </row>
    <row r="84" spans="1:10" s="26" customFormat="1" ht="45.75" customHeight="1">
      <c r="A84" s="70" t="s">
        <v>75</v>
      </c>
      <c r="B84" s="23">
        <v>2014</v>
      </c>
      <c r="C84" s="21">
        <v>2000</v>
      </c>
      <c r="D84" s="21">
        <v>2000</v>
      </c>
      <c r="E84" s="18">
        <f t="shared" si="2"/>
        <v>2000</v>
      </c>
      <c r="F84" s="20"/>
      <c r="G84" s="20"/>
      <c r="H84" s="20"/>
      <c r="I84" s="20">
        <f>20000-18000</f>
        <v>2000</v>
      </c>
      <c r="J84" s="101" t="s">
        <v>89</v>
      </c>
    </row>
    <row r="85" spans="1:10" s="26" customFormat="1" ht="25.5">
      <c r="A85" s="70" t="s">
        <v>41</v>
      </c>
      <c r="B85" s="23">
        <v>2014</v>
      </c>
      <c r="C85" s="21">
        <v>10000</v>
      </c>
      <c r="D85" s="21">
        <v>10000</v>
      </c>
      <c r="E85" s="18">
        <f t="shared" si="2"/>
        <v>10000</v>
      </c>
      <c r="F85" s="20"/>
      <c r="G85" s="20"/>
      <c r="H85" s="20"/>
      <c r="I85" s="20">
        <v>10000</v>
      </c>
      <c r="J85" s="101" t="s">
        <v>89</v>
      </c>
    </row>
    <row r="86" spans="1:10" s="26" customFormat="1" ht="45.75" customHeight="1">
      <c r="A86" s="126" t="s">
        <v>49</v>
      </c>
      <c r="B86" s="128">
        <v>2014</v>
      </c>
      <c r="C86" s="130">
        <v>2400</v>
      </c>
      <c r="D86" s="130">
        <f>E86+E87</f>
        <v>2422.1</v>
      </c>
      <c r="E86" s="18">
        <f>F86+G86+H86+I86</f>
        <v>2422.1</v>
      </c>
      <c r="F86" s="20"/>
      <c r="G86" s="20"/>
      <c r="H86" s="20"/>
      <c r="I86" s="20">
        <f>2027.4+394.7</f>
        <v>2422.1</v>
      </c>
      <c r="J86" s="98" t="s">
        <v>86</v>
      </c>
    </row>
    <row r="87" spans="1:10" s="26" customFormat="1" ht="30" customHeight="1" hidden="1" outlineLevel="1">
      <c r="A87" s="127"/>
      <c r="B87" s="129"/>
      <c r="C87" s="131"/>
      <c r="D87" s="131"/>
      <c r="E87" s="18">
        <f>F87+G87+H87+I87</f>
        <v>0</v>
      </c>
      <c r="F87" s="20"/>
      <c r="G87" s="20"/>
      <c r="H87" s="20"/>
      <c r="I87" s="20">
        <v>0</v>
      </c>
      <c r="J87" s="101" t="s">
        <v>89</v>
      </c>
    </row>
    <row r="88" spans="1:10" ht="15.75" collapsed="1">
      <c r="A88" s="70" t="s">
        <v>12</v>
      </c>
      <c r="B88" s="15"/>
      <c r="C88" s="24">
        <f aca="true" t="shared" si="3" ref="C88:H88">SUM(C74:C86)</f>
        <v>136720.4</v>
      </c>
      <c r="D88" s="24">
        <f t="shared" si="3"/>
        <v>136742.5</v>
      </c>
      <c r="E88" s="24">
        <f>SUM(E74:E87)</f>
        <v>140636.1</v>
      </c>
      <c r="F88" s="24">
        <f t="shared" si="3"/>
        <v>0</v>
      </c>
      <c r="G88" s="24">
        <f t="shared" si="3"/>
        <v>2402.3</v>
      </c>
      <c r="H88" s="24">
        <f t="shared" si="3"/>
        <v>10768.4</v>
      </c>
      <c r="I88" s="94">
        <f>SUM(I74:I87)</f>
        <v>127465.4</v>
      </c>
      <c r="J88" s="98"/>
    </row>
    <row r="89" spans="1:10" ht="16.5" thickBot="1">
      <c r="A89" s="75" t="s">
        <v>13</v>
      </c>
      <c r="B89" s="76"/>
      <c r="C89" s="77">
        <f aca="true" t="shared" si="4" ref="C89:I89">C21+C46+C52+C61+C88+C72</f>
        <v>826181.74</v>
      </c>
      <c r="D89" s="77">
        <f t="shared" si="4"/>
        <v>389707.4</v>
      </c>
      <c r="E89" s="77">
        <f t="shared" si="4"/>
        <v>305180.1</v>
      </c>
      <c r="F89" s="77">
        <f t="shared" si="4"/>
        <v>0</v>
      </c>
      <c r="G89" s="81">
        <f t="shared" si="4"/>
        <v>40647.5</v>
      </c>
      <c r="H89" s="77">
        <f t="shared" si="4"/>
        <v>12268.4</v>
      </c>
      <c r="I89" s="97">
        <f t="shared" si="4"/>
        <v>252264.19999999998</v>
      </c>
      <c r="J89" s="98"/>
    </row>
    <row r="90" spans="1:68" ht="12.75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24.75" customHeight="1">
      <c r="A91" s="3"/>
      <c r="B91" s="4"/>
      <c r="C91" s="3"/>
      <c r="D91" s="3"/>
      <c r="E91" s="3"/>
      <c r="F91" s="3"/>
      <c r="G91" s="125"/>
      <c r="H91" s="125"/>
      <c r="I91" s="12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.75">
      <c r="A92" s="3"/>
      <c r="B92" s="4"/>
      <c r="C92" s="3"/>
      <c r="D92" s="3"/>
      <c r="E92" s="3"/>
      <c r="F92" s="3"/>
      <c r="G92" s="3"/>
      <c r="H92" s="3"/>
      <c r="I92" s="4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.75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.7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.7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.7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.75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.7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.75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.75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.75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.75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.7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.75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.7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.75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.75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.7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.7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.75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.75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.7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.75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.75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.7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.7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.75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.75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.75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.75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.75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.7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.75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.7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.7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.7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.75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.75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.75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.75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.75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.75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.75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.75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.7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.7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.75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.75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.75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.7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.7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.75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.75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.7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ht="12.7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ht="12.75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ht="12.75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ht="12.75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ht="12.75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ht="12.7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ht="12.75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ht="12.7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ht="12.75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ht="12.7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ht="12.7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ht="12.75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ht="12.75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ht="12.75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ht="12.75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ht="12.75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ht="12.75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ht="12.75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ht="12.75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ht="12.7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ht="12.7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ht="12.75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ht="12.75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ht="12.7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ht="12.75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ht="12.75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ht="12.75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ht="12.7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ht="12.75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ht="12.75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ht="12.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ht="12.75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ht="12.75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ht="12.75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ht="12.75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ht="12.75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ht="12.75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1:68" ht="12.75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1:68" ht="12.75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1:68" ht="12.75">
      <c r="A184" s="3"/>
      <c r="B184" s="4"/>
      <c r="C184" s="3"/>
      <c r="D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10:68" ht="12.75"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10:68" ht="12.75"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10:68" ht="12.75"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</sheetData>
  <sheetProtection/>
  <mergeCells count="55">
    <mergeCell ref="C5:I5"/>
    <mergeCell ref="A65:A66"/>
    <mergeCell ref="B65:B66"/>
    <mergeCell ref="E77:E78"/>
    <mergeCell ref="A77:A78"/>
    <mergeCell ref="B77:B78"/>
    <mergeCell ref="C77:C78"/>
    <mergeCell ref="D77:D78"/>
    <mergeCell ref="A7:I7"/>
    <mergeCell ref="F10:I10"/>
    <mergeCell ref="A9:A14"/>
    <mergeCell ref="C9:D10"/>
    <mergeCell ref="C11:C14"/>
    <mergeCell ref="D11:D14"/>
    <mergeCell ref="E9:I9"/>
    <mergeCell ref="F11:F14"/>
    <mergeCell ref="G11:G14"/>
    <mergeCell ref="G1:I1"/>
    <mergeCell ref="C15:F15"/>
    <mergeCell ref="B18:I18"/>
    <mergeCell ref="H11:H14"/>
    <mergeCell ref="I11:I14"/>
    <mergeCell ref="E4:I4"/>
    <mergeCell ref="D3:I3"/>
    <mergeCell ref="D2:I2"/>
    <mergeCell ref="A6:I6"/>
    <mergeCell ref="J9:J14"/>
    <mergeCell ref="A28:A29"/>
    <mergeCell ref="B28:B29"/>
    <mergeCell ref="C28:C29"/>
    <mergeCell ref="D28:D29"/>
    <mergeCell ref="A22:I22"/>
    <mergeCell ref="A23:A24"/>
    <mergeCell ref="B23:B24"/>
    <mergeCell ref="C23:C24"/>
    <mergeCell ref="D23:D24"/>
    <mergeCell ref="A47:I47"/>
    <mergeCell ref="A53:I53"/>
    <mergeCell ref="B58:B59"/>
    <mergeCell ref="C58:C59"/>
    <mergeCell ref="D58:D59"/>
    <mergeCell ref="A54:A55"/>
    <mergeCell ref="B54:B55"/>
    <mergeCell ref="C54:C55"/>
    <mergeCell ref="D54:D55"/>
    <mergeCell ref="A62:I62"/>
    <mergeCell ref="A73:I73"/>
    <mergeCell ref="A58:A59"/>
    <mergeCell ref="G91:I91"/>
    <mergeCell ref="A86:A87"/>
    <mergeCell ref="B86:B87"/>
    <mergeCell ref="C86:C87"/>
    <mergeCell ref="D86:D87"/>
    <mergeCell ref="C65:C66"/>
    <mergeCell ref="D65:D66"/>
  </mergeCells>
  <printOptions/>
  <pageMargins left="0.5511811023622047" right="0.15748031496062992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varkhotova</cp:lastModifiedBy>
  <cp:lastPrinted>2014-06-26T13:16:49Z</cp:lastPrinted>
  <dcterms:created xsi:type="dcterms:W3CDTF">2009-08-28T11:57:52Z</dcterms:created>
  <dcterms:modified xsi:type="dcterms:W3CDTF">2014-06-26T13:17:37Z</dcterms:modified>
  <cp:category/>
  <cp:version/>
  <cp:contentType/>
  <cp:contentStatus/>
</cp:coreProperties>
</file>