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9720" windowHeight="7005" tabRatio="599" activeTab="0"/>
  </bookViews>
  <sheets>
    <sheet name="титул" sheetId="1" r:id="rId1"/>
    <sheet name="демогр " sheetId="2" r:id="rId2"/>
    <sheet name="пром " sheetId="3" r:id="rId3"/>
    <sheet name="натурал " sheetId="4" r:id="rId4"/>
    <sheet name="рынок 2" sheetId="5" r:id="rId5"/>
    <sheet name="рынок 1" sheetId="6" r:id="rId6"/>
    <sheet name="инвест" sheetId="7" r:id="rId7"/>
    <sheet name="финансы " sheetId="8" r:id="rId8"/>
    <sheet name="труд " sheetId="9" r:id="rId9"/>
    <sheet name="транс " sheetId="10" r:id="rId10"/>
    <sheet name="социал" sheetId="11" r:id="rId11"/>
  </sheets>
  <definedNames>
    <definedName name="_xlnm.Print_Titles" localSheetId="6">'инвест'!$2:$3</definedName>
    <definedName name="_xlnm.Print_Titles" localSheetId="2">'пром '!$2:$3</definedName>
    <definedName name="_xlnm.Print_Titles" localSheetId="10">'социал'!$2:$3</definedName>
    <definedName name="_xlnm.Print_Titles" localSheetId="8">'труд '!$2:$3</definedName>
    <definedName name="_xlnm.Print_Titles" localSheetId="7">'финансы '!$3:$4</definedName>
  </definedNames>
  <calcPr fullCalcOnLoad="1"/>
</workbook>
</file>

<file path=xl/sharedStrings.xml><?xml version="1.0" encoding="utf-8"?>
<sst xmlns="http://schemas.openxmlformats.org/spreadsheetml/2006/main" count="641" uniqueCount="347">
  <si>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</si>
  <si>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</si>
  <si>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</si>
  <si>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</si>
  <si>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</si>
  <si>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</si>
  <si>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</si>
  <si>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</si>
  <si>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</si>
  <si>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</si>
  <si>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</si>
  <si>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</si>
  <si>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</si>
  <si>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</si>
  <si>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</si>
  <si>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</si>
  <si>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</si>
  <si>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</si>
  <si>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</si>
  <si>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</si>
  <si>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</si>
  <si>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</si>
  <si>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</si>
  <si>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</si>
  <si>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</si>
  <si>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</si>
  <si>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</si>
  <si>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</si>
  <si>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</si>
  <si>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</si>
  <si>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</si>
  <si>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</si>
  <si>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</si>
  <si>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</si>
  <si>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</si>
  <si>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</si>
  <si>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</si>
  <si>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</si>
  <si>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</si>
  <si>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</si>
  <si>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</si>
  <si>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</si>
  <si>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</si>
  <si>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                        Ленинградской области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</si>
  <si>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</si>
  <si>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</si>
  <si>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</si>
  <si>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</si>
  <si>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</si>
  <si>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</si>
  <si>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</si>
  <si>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</si>
  <si>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</si>
  <si>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</si>
  <si>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</si>
  <si>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</si>
  <si>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</si>
  <si>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</si>
  <si>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</si>
  <si>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</si>
  <si>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</si>
  <si>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</si>
  <si>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</si>
  <si>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</si>
  <si>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</si>
  <si>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</si>
  <si>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</si>
  <si>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МО "Город Гатчина"</t>
  </si>
  <si>
    <t>Гатчинского муниципального района</t>
  </si>
  <si>
    <t xml:space="preserve">  Комитет по экономике  и инвестициям</t>
  </si>
  <si>
    <t>администрации МО "Город Гатчина"</t>
  </si>
  <si>
    <t>обрабатывающие производства</t>
  </si>
  <si>
    <t xml:space="preserve">     в том числе:</t>
  </si>
  <si>
    <t xml:space="preserve">    производство пищевых продуктов </t>
  </si>
  <si>
    <t xml:space="preserve">    производство машин и оборудования</t>
  </si>
  <si>
    <t xml:space="preserve">    производство элетрооборудования, электронного и оптического оборудования</t>
  </si>
  <si>
    <t>производство и распределение электроэнергии, газа и воды</t>
  </si>
  <si>
    <t>строительство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</si>
  <si>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</si>
  <si>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</si>
  <si>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</si>
  <si>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транспорт и связь</t>
  </si>
  <si>
    <t>государственное управление и обеспечение военной безопасности, социальное страхование</t>
  </si>
  <si>
    <t>сельское хозяйство, охота и лесное хозяйство</t>
  </si>
  <si>
    <t xml:space="preserve"> добыча полезных  ископаемых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</si>
  <si>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</si>
  <si>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</si>
  <si>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 xml:space="preserve">финансовая деятельность, операции с недвижимым имуществом, аренда и предоставление услуг </t>
  </si>
  <si>
    <t xml:space="preserve">     в том числе  научные исследования и разработки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</si>
  <si>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</si>
  <si>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</si>
  <si>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удаление сточных вод, отходов и аналагичная деятельность</t>
  </si>
  <si>
    <t>деятельность общественных организаций</t>
  </si>
  <si>
    <t>деятельность                по организации отдыха и развлечений, культуры и спорта</t>
  </si>
  <si>
    <t>предоставление персональных услуг</t>
  </si>
  <si>
    <t xml:space="preserve"> Строительство д/с на 280 мест  мкр."Аэродром" в рамках ДЦП "Развитие дошкольного образования в ЛО на 2011-2013 годы"</t>
  </si>
  <si>
    <t xml:space="preserve"> Строительство д/с на 595 мест  в рамках поэтапной программы ("дорожная карта")</t>
  </si>
  <si>
    <t>При прогнозировании показателей данного раздела на 2014-2016 годы учтены сведения, поступившие в администрацию МО «Город Гатчина» от предприятий и организаций города. В связи с тем, что не все предприятия и организации предоставляют отчетные данные об использовании средств на инвестиционную деятельность в статистические органы, прогнозные показатели фактически могут не найти отражения в статистической отчетности последующих лет.</t>
  </si>
  <si>
    <t>Водопотребление</t>
  </si>
  <si>
    <t>тыс. куб. м</t>
  </si>
  <si>
    <t>Водоотведение</t>
  </si>
  <si>
    <t>тыс. Гкал</t>
  </si>
  <si>
    <t>Резервуары</t>
  </si>
  <si>
    <t>шт.</t>
  </si>
  <si>
    <t>Конструкции стальные строительные</t>
  </si>
  <si>
    <t>тыс. шт</t>
  </si>
  <si>
    <t>тонн</t>
  </si>
  <si>
    <t xml:space="preserve">Хлебобулочные изделия </t>
  </si>
  <si>
    <t>Кондитерские изделия</t>
  </si>
  <si>
    <t>Кап. ремонт двигателей</t>
  </si>
  <si>
    <t>ед.</t>
  </si>
  <si>
    <t>Судовая арматура</t>
  </si>
  <si>
    <t>Арматура нефтехим и теплостанций</t>
  </si>
  <si>
    <t>Теполообменные аппараты</t>
  </si>
  <si>
    <t>ТНП мотошлемы</t>
  </si>
  <si>
    <t>Продукция специального назначения</t>
  </si>
  <si>
    <t>к-т</t>
  </si>
  <si>
    <t>Продукция гражданского назначения</t>
  </si>
  <si>
    <t>тыс. шт.</t>
  </si>
  <si>
    <t>тыс. тонн</t>
  </si>
  <si>
    <t>Вина и винные напитки</t>
  </si>
  <si>
    <t>тыс.шт.</t>
  </si>
  <si>
    <t>Оборудование автоматики безопасности движения</t>
  </si>
  <si>
    <t>Выработка теплоэнергии</t>
  </si>
  <si>
    <t>Раздел О Предоставление прочих коммунальных, социальных и персональных услуг</t>
  </si>
  <si>
    <t>Раздел D Обрабатывающие производства</t>
  </si>
  <si>
    <t>нет данных</t>
  </si>
  <si>
    <t xml:space="preserve"> в том числе:</t>
  </si>
  <si>
    <t xml:space="preserve">               из бюджета ГМР</t>
  </si>
  <si>
    <t>Каска защитная и СИЗы</t>
  </si>
  <si>
    <t>Спецтехника</t>
  </si>
  <si>
    <t>Молочные продукты</t>
  </si>
  <si>
    <t>3 / 595</t>
  </si>
  <si>
    <t>1 / 350</t>
  </si>
  <si>
    <t>Непрограммная часть "Наука" Реконструкция научно-исследовательского реакторного комплекса "ПИК" ПИЯФ, 188300, г.Гатчина, Орлова роща, 100МВт</t>
  </si>
  <si>
    <t>«Модернизация инженерно-технических систем обеспечения эксплуатации реактора ПИК и работы его научных станций"</t>
  </si>
  <si>
    <t xml:space="preserve">          производство прочих неметаллических минеральных продуктов</t>
  </si>
  <si>
    <r>
      <t xml:space="preserve">Расходы </t>
    </r>
    <r>
      <rPr>
        <b/>
        <i/>
        <sz val="12"/>
        <color indexed="10"/>
        <rFont val="Arial Cyr"/>
        <family val="0"/>
      </rPr>
      <t>(по бюджету)</t>
    </r>
  </si>
  <si>
    <t>Подраздел DA: Производство пищевых продуктов, включая напитки, и табака</t>
  </si>
  <si>
    <t>Подраздел DI: Производство прочих неметаллических минеральных продуктов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</si>
  <si>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</si>
  <si>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</si>
  <si>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</si>
  <si>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DJ: Металлургическое производство и производство готовых металлических изделий</t>
  </si>
  <si>
    <t>Раздел E: Производство и распределение электроэнергии, газа и воды</t>
  </si>
  <si>
    <t>Подраздел DN: Прочие производства</t>
  </si>
  <si>
    <t>Сбор сточных вод, отходов и аналогичная деятельность</t>
  </si>
  <si>
    <t>D: Обрабатывающие производства</t>
  </si>
  <si>
    <t xml:space="preserve">Оборот общественного питания </t>
  </si>
  <si>
    <t>млн. рублей в ценах соответству-ющих  лет</t>
  </si>
  <si>
    <r>
      <t xml:space="preserve"> Объем платных </t>
    </r>
    <r>
      <rPr>
        <sz val="12"/>
        <color indexed="10"/>
        <rFont val="Arial Cyr"/>
        <family val="0"/>
      </rPr>
      <t>бытовых</t>
    </r>
    <r>
      <rPr>
        <sz val="12"/>
        <rFont val="Arial Cyr"/>
        <family val="2"/>
      </rPr>
      <t xml:space="preserve"> услуг населению </t>
    </r>
  </si>
  <si>
    <t>Строительство объекта "Газоснабжение мкр. "Киевский" софинансирование</t>
  </si>
  <si>
    <t>Проектирование, реконструкция и технический контроль за реконструкцией стадиона «Балтийский»</t>
  </si>
  <si>
    <t xml:space="preserve"> Строительство 50-метрового плавательного бассейна в рамках ДЦП "Развитие объектов физической культуры и спорта В Ленинградской области на 2012-2016 годы"</t>
  </si>
  <si>
    <t>ДЦП "Модернизация объектов коммунальной инфраструктуры МО "Город Гатчина" в сфере теплоснабжения на 2010-2015 гг.</t>
  </si>
  <si>
    <t>ДЦП "Модернизация объектов коммунальной инфраструктуры МО "Город Гатчина" в сфере водоснабжения и водоотведения на 2010-2013 гг.,</t>
  </si>
  <si>
    <t>Строительство объекта "Газоснабжение мкр.Химози" софинансирование</t>
  </si>
  <si>
    <t xml:space="preserve"> Реконструкция  2-х зданий СОШ № 4 и строительство пристройки (спортивного зала и начальных классов) в рамках ДЦП "Приоритетные направления развития образования Ленинградской области на 2011-2015 г.г.»</t>
  </si>
  <si>
    <t xml:space="preserve"> Строительство д/с на 280 мест  мкр."Аэродром" в рамках ДЦП «Развитие дошкольного образования в Ленинградской области на 2011-2013 г.г.» </t>
  </si>
  <si>
    <t xml:space="preserve">  Реконструкция стадиона "Балтийский" в рамках ДЦП "Развитие объектов физической культуры и спорта В Ленинградской области на 2012-2015 годы"</t>
  </si>
  <si>
    <t>Реконструкция научно-исследовательского реакторного комплекса "ПИК" ПИЯФ в рамках федеральной целевой программы «Исследование и разработки по приоритетным направлениям развития научно-технологического комплекса России на 2007-2013 годы»</t>
  </si>
  <si>
    <t xml:space="preserve">научные исследования и разработки </t>
  </si>
  <si>
    <t xml:space="preserve">             из них:</t>
  </si>
  <si>
    <r>
      <t xml:space="preserve">Ввод в действие новых основных  фондов </t>
    </r>
    <r>
      <rPr>
        <i/>
        <sz val="12"/>
        <rFont val="Arial Cyr"/>
        <family val="0"/>
      </rPr>
      <t>по группе предприятий, предоставивших информацию</t>
    </r>
  </si>
  <si>
    <r>
      <t xml:space="preserve">Стоимость основных фондов по полной учетной стоимости на конец года </t>
    </r>
    <r>
      <rPr>
        <i/>
        <sz val="12"/>
        <rFont val="Arial Cyr"/>
        <family val="0"/>
      </rPr>
      <t>по группе предприятий, предоставивших информацию</t>
    </r>
  </si>
  <si>
    <t xml:space="preserve">Строительство объекта "Газоснабжение мкр. "Киевский" </t>
  </si>
  <si>
    <r>
      <t xml:space="preserve">Амортизационные отчисления </t>
    </r>
    <r>
      <rPr>
        <i/>
        <sz val="12"/>
        <color indexed="10"/>
        <rFont val="Arial Cyr"/>
        <family val="0"/>
      </rPr>
      <t>по группе предприятий, предоставивших информацию</t>
    </r>
  </si>
  <si>
    <t>Учет по пассажирообороту ведется в целом по Гатчинскому муниципальному району, по остальным показателям органами статистики данные не предоставляются.</t>
  </si>
  <si>
    <r>
      <t>5. РЫНОК ТОВАРОВ И УСЛУГ</t>
    </r>
    <r>
      <rPr>
        <b/>
        <sz val="12"/>
        <color indexed="10"/>
        <rFont val="Arial Cyr"/>
        <family val="0"/>
      </rPr>
      <t xml:space="preserve"> </t>
    </r>
    <r>
      <rPr>
        <i/>
        <sz val="12"/>
        <color indexed="10"/>
        <rFont val="Arial Cyr"/>
        <family val="0"/>
      </rPr>
      <t>по крупным и средним предприятиям</t>
    </r>
  </si>
  <si>
    <r>
      <t>5. РЫНОК ТОВАРОВ И УСЛУГ</t>
    </r>
    <r>
      <rPr>
        <b/>
        <i/>
        <sz val="12"/>
        <rFont val="Arial Cyr"/>
        <family val="0"/>
      </rPr>
      <t xml:space="preserve"> </t>
    </r>
    <r>
      <rPr>
        <i/>
        <sz val="12"/>
        <color indexed="10"/>
        <rFont val="Arial Cyr"/>
        <family val="0"/>
      </rPr>
      <t>в целом по данным отдела потребительского рынка</t>
    </r>
  </si>
  <si>
    <t xml:space="preserve">Затраты на государственные инвестиции </t>
  </si>
  <si>
    <t>2016 г.</t>
  </si>
  <si>
    <t xml:space="preserve">                                                   НА 2014 - 2016  ГОДЫ</t>
  </si>
  <si>
    <t xml:space="preserve">    2013 год</t>
  </si>
  <si>
    <t xml:space="preserve">          металлургическое производство и производство готовых металлических изделий</t>
  </si>
  <si>
    <t>автобусный</t>
  </si>
  <si>
    <t>тыс. дкл</t>
  </si>
  <si>
    <t>"Реконструкция лабораторного комплекса научно-исследовательского реакторного комплекса ПИК, г. Гатчина, Ленинградская область"</t>
  </si>
  <si>
    <t>Пиротехнические игрушки</t>
  </si>
  <si>
    <t>ЖБИ и БИ</t>
  </si>
  <si>
    <t>*В прогнозе доходов и расходов по бюджету на 2014-2016 годы не учтены поступления из бюджетов других уровней</t>
  </si>
  <si>
    <t xml:space="preserve">                                    _____________________________________</t>
  </si>
  <si>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</si>
  <si>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</si>
  <si>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</si>
  <si>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</si>
  <si>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</si>
  <si>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</si>
  <si>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</si>
  <si>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</si>
  <si>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</si>
  <si>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</si>
  <si>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</si>
  <si>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</si>
  <si>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</si>
  <si>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</si>
  <si>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</si>
  <si>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</si>
  <si>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</si>
  <si>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</si>
  <si>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</si>
  <si>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</si>
  <si>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</si>
  <si>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</si>
  <si>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</si>
  <si>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</si>
  <si>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</si>
  <si>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</si>
  <si>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</si>
  <si>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</si>
  <si>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</si>
  <si>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</si>
  <si>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</si>
  <si>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</si>
  <si>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</si>
  <si>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4. ПРОИЗВОДСТВО ВАЖНЕЙШИХ</t>
  </si>
  <si>
    <t>ВИДОВ ПРОДУКЦИИ В НАТУРАЛЬНОМ</t>
  </si>
  <si>
    <t>ВЫРАЖЕНИИ</t>
  </si>
  <si>
    <t>тыс.тонн</t>
  </si>
  <si>
    <t xml:space="preserve">Оборот розничной торговли 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</si>
  <si>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</si>
  <si>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</si>
  <si>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</si>
  <si>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</si>
  <si>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</si>
  <si>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</si>
  <si>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</si>
  <si>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</si>
  <si>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</si>
  <si>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</si>
  <si>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</si>
  <si>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</si>
  <si>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</si>
  <si>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</si>
  <si>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</si>
  <si>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</si>
  <si>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</si>
  <si>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</si>
  <si>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</si>
  <si>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</si>
  <si>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</si>
  <si>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</si>
  <si>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</si>
  <si>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</si>
  <si>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</si>
  <si>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</si>
  <si>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</si>
  <si>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</si>
  <si>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</si>
  <si>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</si>
  <si>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</si>
  <si>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</si>
  <si>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</si>
  <si>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</si>
  <si>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</si>
  <si>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</si>
  <si>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</si>
  <si>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</si>
  <si>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</si>
  <si>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</si>
  <si>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</si>
  <si>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</si>
  <si>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</si>
  <si>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</si>
  <si>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</si>
  <si>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</si>
  <si>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</si>
  <si>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</si>
  <si>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</si>
  <si>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</si>
  <si>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</si>
  <si>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</si>
  <si>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</si>
  <si>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</si>
  <si>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</si>
  <si>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</si>
  <si>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</si>
  <si>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</si>
  <si>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</si>
  <si>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</si>
  <si>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</si>
  <si>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</si>
  <si>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</si>
  <si>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</si>
  <si>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</si>
  <si>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</si>
  <si>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</si>
  <si>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</si>
  <si>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</si>
  <si>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</si>
  <si>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</si>
  <si>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</si>
  <si>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</si>
  <si>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</si>
  <si>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</si>
  <si>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</si>
  <si>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</si>
  <si>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</si>
  <si>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</si>
  <si>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</si>
  <si>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</si>
  <si>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</si>
  <si>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</si>
  <si>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</si>
  <si>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</si>
  <si>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</si>
  <si>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</si>
  <si>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</si>
  <si>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</si>
  <si>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</si>
  <si>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</si>
  <si>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</si>
  <si>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</si>
  <si>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</si>
  <si>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</si>
  <si>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</si>
  <si>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</si>
  <si>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</si>
  <si>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</si>
  <si>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</si>
  <si>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</si>
  <si>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</si>
  <si>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</si>
  <si>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</si>
  <si>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</si>
  <si>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</si>
  <si>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</si>
  <si>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</si>
  <si>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</si>
  <si>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</si>
  <si>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</si>
  <si>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</si>
  <si>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</si>
  <si>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</si>
  <si>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 xml:space="preserve">                                                                  2009 год</t>
  </si>
  <si>
    <t>2012 г.</t>
  </si>
  <si>
    <t>Численность занятых в экономике (среднегодовая)</t>
  </si>
  <si>
    <t xml:space="preserve">   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</si>
  <si>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</si>
  <si>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</si>
  <si>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</si>
  <si>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</si>
  <si>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</si>
  <si>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</si>
  <si>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>ОДОБРЕН</t>
  </si>
  <si>
    <t>постановлением</t>
  </si>
  <si>
    <t>от 10 октября 2013 года № 1444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</si>
</sst>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0.0000"/>
    <numFmt numFmtId="186" formatCode="0.000"/>
    <numFmt numFmtId="187" formatCode="0.00000"/>
    <numFmt numFmtId="188" formatCode="0.000000"/>
    <numFmt numFmtId="189" formatCode="[$-FC19]d\ mmmm\ yyyy\ &quot;г.&quot;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0"/>
      <color indexed="8"/>
      <name val="MS Sans Serif"/>
      <family val="0"/>
    </font>
    <font>
      <sz val="12"/>
      <color indexed="56"/>
      <name val="Arial Cyr"/>
      <family val="2"/>
    </font>
    <font>
      <b/>
      <sz val="12"/>
      <color indexed="12"/>
      <name val="Arial Cyr"/>
      <family val="0"/>
    </font>
    <font>
      <sz val="12"/>
      <color indexed="10"/>
      <name val="Arial Cyr"/>
      <family val="0"/>
    </font>
    <font>
      <b/>
      <sz val="12"/>
      <color indexed="56"/>
      <name val="Arial Cyr"/>
      <family val="0"/>
    </font>
    <font>
      <sz val="12"/>
      <color indexed="21"/>
      <name val="Arial Cyr"/>
      <family val="2"/>
    </font>
    <font>
      <sz val="12"/>
      <name val="Arial"/>
      <family val="2"/>
    </font>
    <font>
      <i/>
      <sz val="12"/>
      <color indexed="10"/>
      <name val="Arial Cyr"/>
      <family val="0"/>
    </font>
    <font>
      <i/>
      <sz val="12"/>
      <color indexed="56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i/>
      <sz val="12"/>
      <color indexed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2"/>
      <color indexed="18"/>
      <name val="Arial Cyr"/>
      <family val="0"/>
    </font>
    <font>
      <i/>
      <sz val="12"/>
      <color indexed="56"/>
      <name val="Arial"/>
      <family val="2"/>
    </font>
    <font>
      <b/>
      <i/>
      <sz val="14"/>
      <name val="Times New Roman"/>
      <family val="1"/>
    </font>
    <font>
      <b/>
      <i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7" xfId="0" applyFont="1" applyFill="1" applyBorder="1" applyAlignment="1" applyProtection="1">
      <alignment horizontal="left" vertical="top" wrapText="1"/>
      <protection/>
    </xf>
    <xf numFmtId="0" fontId="4" fillId="0" borderId="2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18" borderId="25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justify"/>
    </xf>
    <xf numFmtId="0" fontId="4" fillId="0" borderId="1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18" borderId="14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 quotePrefix="1">
      <alignment horizont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0" fontId="4" fillId="0" borderId="12" xfId="0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8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7" fillId="0" borderId="3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vertical="center"/>
    </xf>
    <xf numFmtId="0" fontId="4" fillId="0" borderId="31" xfId="0" applyFont="1" applyFill="1" applyBorder="1" applyAlignment="1" quotePrefix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7" xfId="0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0" fillId="0" borderId="36" xfId="0" applyFill="1" applyBorder="1" applyAlignment="1">
      <alignment horizontal="right" vertical="center"/>
    </xf>
    <xf numFmtId="0" fontId="0" fillId="0" borderId="33" xfId="0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80" fontId="4" fillId="0" borderId="23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left" vertical="justify"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7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justify"/>
    </xf>
    <xf numFmtId="0" fontId="5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38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6" xfId="0" applyFont="1" applyBorder="1" applyAlignment="1">
      <alignment/>
    </xf>
    <xf numFmtId="180" fontId="4" fillId="0" borderId="2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4" fillId="0" borderId="26" xfId="0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180" fontId="4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top" wrapText="1"/>
    </xf>
    <xf numFmtId="0" fontId="4" fillId="0" borderId="14" xfId="0" applyFont="1" applyBorder="1" applyAlignment="1" quotePrefix="1">
      <alignment horizontal="left" vertical="top" wrapText="1"/>
    </xf>
    <xf numFmtId="180" fontId="4" fillId="0" borderId="4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/>
    </xf>
    <xf numFmtId="0" fontId="4" fillId="0" borderId="41" xfId="0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18" borderId="25" xfId="0" applyFont="1" applyFill="1" applyBorder="1" applyAlignment="1" applyProtection="1">
      <alignment horizontal="left" vertical="center" wrapText="1"/>
      <protection/>
    </xf>
    <xf numFmtId="0" fontId="5" fillId="18" borderId="25" xfId="0" applyFont="1" applyFill="1" applyBorder="1" applyAlignment="1" applyProtection="1">
      <alignment horizontal="left" vertical="center" wrapText="1"/>
      <protection/>
    </xf>
    <xf numFmtId="0" fontId="4" fillId="15" borderId="25" xfId="0" applyFont="1" applyFill="1" applyBorder="1" applyAlignment="1" applyProtection="1">
      <alignment horizontal="left" vertical="center" wrapText="1"/>
      <protection/>
    </xf>
    <xf numFmtId="0" fontId="5" fillId="15" borderId="25" xfId="0" applyFont="1" applyFill="1" applyBorder="1" applyAlignment="1" applyProtection="1">
      <alignment horizontal="left" vertical="center" wrapText="1"/>
      <protection/>
    </xf>
    <xf numFmtId="0" fontId="4" fillId="18" borderId="25" xfId="0" applyFont="1" applyFill="1" applyBorder="1" applyAlignment="1" applyProtection="1">
      <alignment/>
      <protection/>
    </xf>
    <xf numFmtId="0" fontId="4" fillId="18" borderId="28" xfId="0" applyFont="1" applyFill="1" applyBorder="1" applyAlignment="1" applyProtection="1">
      <alignment horizontal="left" vertical="center" wrapText="1"/>
      <protection/>
    </xf>
    <xf numFmtId="180" fontId="4" fillId="0" borderId="14" xfId="0" applyNumberFormat="1" applyFont="1" applyFill="1" applyBorder="1" applyAlignment="1">
      <alignment vertical="center"/>
    </xf>
    <xf numFmtId="180" fontId="4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4" fillId="0" borderId="42" xfId="0" applyFont="1" applyFill="1" applyBorder="1" applyAlignment="1" quotePrefix="1">
      <alignment horizontal="left"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180" fontId="4" fillId="0" borderId="43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38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1" fontId="4" fillId="0" borderId="26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80" fontId="4" fillId="0" borderId="14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7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center" wrapText="1"/>
    </xf>
    <xf numFmtId="180" fontId="4" fillId="0" borderId="26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vertical="center" wrapText="1"/>
    </xf>
    <xf numFmtId="1" fontId="4" fillId="0" borderId="43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18" borderId="41" xfId="0" applyFont="1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80" fontId="4" fillId="0" borderId="25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vertical="center"/>
    </xf>
    <xf numFmtId="0" fontId="5" fillId="0" borderId="1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1" xfId="0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 vertical="top" wrapText="1"/>
    </xf>
    <xf numFmtId="0" fontId="4" fillId="0" borderId="27" xfId="0" applyFont="1" applyBorder="1" applyAlignment="1">
      <alignment/>
    </xf>
    <xf numFmtId="0" fontId="7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7" fillId="0" borderId="42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1" xfId="0" applyFont="1" applyBorder="1" applyAlignment="1">
      <alignment horizontal="center" vertical="top" wrapText="1"/>
    </xf>
    <xf numFmtId="180" fontId="4" fillId="0" borderId="2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1" fontId="4" fillId="0" borderId="38" xfId="0" applyNumberFormat="1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2" fontId="4" fillId="0" borderId="38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vertical="center" wrapText="1"/>
    </xf>
    <xf numFmtId="1" fontId="4" fillId="0" borderId="50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0" fillId="0" borderId="38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right" vertical="center"/>
    </xf>
    <xf numFmtId="0" fontId="43" fillId="0" borderId="3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3" fillId="0" borderId="2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vertical="top" wrapText="1"/>
    </xf>
    <xf numFmtId="0" fontId="5" fillId="0" borderId="2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7" fillId="0" borderId="25" xfId="53" applyFont="1" applyFill="1" applyBorder="1" applyAlignment="1" applyProtection="1">
      <alignment horizontal="left" wrapText="1"/>
      <protection/>
    </xf>
    <xf numFmtId="0" fontId="27" fillId="0" borderId="25" xfId="53" applyFont="1" applyFill="1" applyBorder="1" applyAlignment="1" applyProtection="1">
      <alignment wrapText="1"/>
      <protection/>
    </xf>
    <xf numFmtId="0" fontId="27" fillId="0" borderId="30" xfId="53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29" fillId="0" borderId="43" xfId="0" applyFont="1" applyBorder="1" applyAlignment="1">
      <alignment vertical="top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1" fontId="4" fillId="0" borderId="13" xfId="0" applyNumberFormat="1" applyFont="1" applyBorder="1" applyAlignment="1">
      <alignment horizontal="right" vertical="center"/>
    </xf>
    <xf numFmtId="2" fontId="4" fillId="0" borderId="38" xfId="0" applyNumberFormat="1" applyFont="1" applyBorder="1" applyAlignment="1">
      <alignment vertical="center"/>
    </xf>
    <xf numFmtId="2" fontId="4" fillId="0" borderId="38" xfId="0" applyNumberFormat="1" applyFont="1" applyBorder="1" applyAlignment="1">
      <alignment horizontal="right" vertical="center"/>
    </xf>
    <xf numFmtId="2" fontId="4" fillId="0" borderId="5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center" vertical="top" wrapText="1"/>
    </xf>
    <xf numFmtId="0" fontId="5" fillId="0" borderId="45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1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2" fontId="34" fillId="0" borderId="14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2" fontId="34" fillId="0" borderId="14" xfId="0" applyNumberFormat="1" applyFont="1" applyFill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180" fontId="5" fillId="0" borderId="14" xfId="0" applyNumberFormat="1" applyFont="1" applyBorder="1" applyAlignment="1">
      <alignment horizontal="right"/>
    </xf>
    <xf numFmtId="2" fontId="41" fillId="0" borderId="14" xfId="0" applyNumberFormat="1" applyFont="1" applyFill="1" applyBorder="1" applyAlignment="1">
      <alignment horizontal="right" wrapText="1"/>
    </xf>
    <xf numFmtId="2" fontId="41" fillId="0" borderId="23" xfId="0" applyNumberFormat="1" applyFont="1" applyBorder="1" applyAlignment="1">
      <alignment horizontal="right"/>
    </xf>
    <xf numFmtId="0" fontId="4" fillId="0" borderId="25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2" fontId="4" fillId="0" borderId="14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vertical="center"/>
    </xf>
    <xf numFmtId="1" fontId="4" fillId="0" borderId="11" xfId="0" applyNumberFormat="1" applyFont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42" fillId="0" borderId="1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34" fillId="0" borderId="0" xfId="0" applyFont="1" applyBorder="1" applyAlignment="1">
      <alignment horizontal="centerContinuous"/>
    </xf>
    <xf numFmtId="0" fontId="45" fillId="0" borderId="12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4" fillId="0" borderId="26" xfId="0" applyFont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" fontId="4" fillId="0" borderId="12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27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180" fontId="4" fillId="0" borderId="1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36" fillId="0" borderId="4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3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180" fontId="4" fillId="0" borderId="25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/>
    </xf>
    <xf numFmtId="2" fontId="34" fillId="0" borderId="38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right"/>
    </xf>
    <xf numFmtId="180" fontId="5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2" fontId="34" fillId="0" borderId="38" xfId="0" applyNumberFormat="1" applyFont="1" applyFill="1" applyBorder="1" applyAlignment="1">
      <alignment horizontal="right"/>
    </xf>
    <xf numFmtId="2" fontId="34" fillId="0" borderId="38" xfId="0" applyNumberFormat="1" applyFont="1" applyFill="1" applyBorder="1" applyAlignment="1">
      <alignment horizontal="right" wrapText="1"/>
    </xf>
    <xf numFmtId="2" fontId="41" fillId="0" borderId="38" xfId="0" applyNumberFormat="1" applyFont="1" applyFill="1" applyBorder="1" applyAlignment="1">
      <alignment horizontal="right" wrapText="1"/>
    </xf>
    <xf numFmtId="2" fontId="41" fillId="0" borderId="50" xfId="0" applyNumberFormat="1" applyFont="1" applyBorder="1" applyAlignment="1">
      <alignment horizontal="right"/>
    </xf>
    <xf numFmtId="1" fontId="41" fillId="0" borderId="14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18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>
      <alignment horizontal="left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 (2)" xfId="61"/>
    <cellStyle name="Тысячи_Лист1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I44"/>
  <sheetViews>
    <sheetView tabSelected="1"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8" width="9.125" style="40" customWidth="1"/>
    <col min="9" max="9" width="7.125" style="40" customWidth="1"/>
    <col min="10" max="16384" width="9.125" style="40" customWidth="1"/>
  </cols>
  <sheetData>
    <row r="4" spans="6:8" ht="15">
      <c r="F4" s="425" t="s">
        <v>344</v>
      </c>
      <c r="G4" s="425"/>
      <c r="H4" s="425"/>
    </row>
    <row r="5" spans="4:8" ht="15">
      <c r="D5" s="498" t="s">
        <v>345</v>
      </c>
      <c r="E5" s="498"/>
      <c r="F5" s="498"/>
      <c r="G5" s="498"/>
      <c r="H5" s="498"/>
    </row>
    <row r="6" spans="4:8" ht="15">
      <c r="D6" s="498" t="s">
        <v>70</v>
      </c>
      <c r="E6" s="498"/>
      <c r="F6" s="498"/>
      <c r="G6" s="498"/>
      <c r="H6" s="498"/>
    </row>
    <row r="7" spans="4:8" ht="15">
      <c r="D7" s="498" t="s">
        <v>346</v>
      </c>
      <c r="E7" s="498"/>
      <c r="F7" s="498"/>
      <c r="G7" s="498"/>
      <c r="H7" s="498"/>
    </row>
    <row r="16" spans="1:9" ht="15.75">
      <c r="A16" s="500" t="s">
        <v>190</v>
      </c>
      <c r="B16" s="500"/>
      <c r="C16" s="500"/>
      <c r="D16" s="500"/>
      <c r="E16" s="500"/>
      <c r="F16" s="500"/>
      <c r="G16" s="500"/>
      <c r="H16" s="500"/>
      <c r="I16" s="500"/>
    </row>
    <row r="18" spans="1:9" ht="15.75">
      <c r="A18" s="500" t="s">
        <v>191</v>
      </c>
      <c r="B18" s="500"/>
      <c r="C18" s="500"/>
      <c r="D18" s="500"/>
      <c r="E18" s="500"/>
      <c r="F18" s="500"/>
      <c r="G18" s="500"/>
      <c r="H18" s="500"/>
      <c r="I18" s="500"/>
    </row>
    <row r="19" spans="1:8" ht="19.5" customHeight="1">
      <c r="A19" s="41"/>
      <c r="B19" s="41"/>
      <c r="C19" s="41"/>
      <c r="D19" s="41"/>
      <c r="E19" s="41"/>
      <c r="F19" s="41"/>
      <c r="G19" s="41"/>
      <c r="H19" s="41"/>
    </row>
    <row r="20" spans="1:8" ht="15.75">
      <c r="A20" s="41"/>
      <c r="B20" s="41"/>
      <c r="C20" s="41"/>
      <c r="D20" s="41"/>
      <c r="E20" s="41"/>
      <c r="F20" s="41"/>
      <c r="G20" s="41"/>
      <c r="H20" s="41"/>
    </row>
    <row r="21" spans="1:8" ht="18">
      <c r="A21" s="40" t="s">
        <v>181</v>
      </c>
      <c r="C21" s="501" t="s">
        <v>67</v>
      </c>
      <c r="D21" s="501"/>
      <c r="E21" s="501"/>
      <c r="F21" s="501"/>
      <c r="G21" s="501"/>
      <c r="H21" s="501"/>
    </row>
    <row r="22" spans="3:8" ht="15.75">
      <c r="C22" s="502" t="s">
        <v>68</v>
      </c>
      <c r="D22" s="502"/>
      <c r="E22" s="502"/>
      <c r="F22" s="502"/>
      <c r="G22" s="502"/>
      <c r="H22" s="502"/>
    </row>
    <row r="24" spans="1:6" ht="15.75">
      <c r="A24" s="41" t="s">
        <v>172</v>
      </c>
      <c r="D24" s="41"/>
      <c r="E24" s="41"/>
      <c r="F24" s="41"/>
    </row>
    <row r="40" spans="3:8" ht="15">
      <c r="C40" s="498" t="s">
        <v>69</v>
      </c>
      <c r="D40" s="498"/>
      <c r="E40" s="498"/>
      <c r="F40" s="498"/>
      <c r="G40" s="498"/>
      <c r="H40" s="498"/>
    </row>
    <row r="41" spans="3:8" ht="15">
      <c r="C41" s="498" t="s">
        <v>70</v>
      </c>
      <c r="D41" s="498"/>
      <c r="E41" s="498"/>
      <c r="F41" s="498"/>
      <c r="G41" s="498"/>
      <c r="H41" s="498"/>
    </row>
    <row r="42" spans="3:8" ht="15">
      <c r="C42" s="498" t="s">
        <v>68</v>
      </c>
      <c r="D42" s="498"/>
      <c r="E42" s="498"/>
      <c r="F42" s="498"/>
      <c r="G42" s="498"/>
      <c r="H42" s="498"/>
    </row>
    <row r="43" spans="1:8" ht="15">
      <c r="A43" s="40" t="s">
        <v>334</v>
      </c>
      <c r="B43" s="40" t="s">
        <v>337</v>
      </c>
      <c r="C43" s="499" t="s">
        <v>43</v>
      </c>
      <c r="D43" s="499"/>
      <c r="E43" s="499"/>
      <c r="F43" s="499"/>
      <c r="G43" s="499"/>
      <c r="H43" s="499"/>
    </row>
    <row r="44" ht="15">
      <c r="E44" s="40" t="s">
        <v>173</v>
      </c>
    </row>
  </sheetData>
  <sheetProtection/>
  <mergeCells count="11">
    <mergeCell ref="D5:H5"/>
    <mergeCell ref="D6:H6"/>
    <mergeCell ref="D7:H7"/>
    <mergeCell ref="A16:I16"/>
    <mergeCell ref="C41:H41"/>
    <mergeCell ref="C42:H42"/>
    <mergeCell ref="C43:H43"/>
    <mergeCell ref="A18:I18"/>
    <mergeCell ref="C21:H21"/>
    <mergeCell ref="C22:H22"/>
    <mergeCell ref="C40:H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M24"/>
  <sheetViews>
    <sheetView zoomScale="75" zoomScaleNormal="75" workbookViewId="0" topLeftCell="A1">
      <selection activeCell="K18" sqref="K18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11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3" ht="16.5" thickBot="1">
      <c r="A2" s="23" t="s">
        <v>182</v>
      </c>
      <c r="B2" s="23" t="s">
        <v>183</v>
      </c>
      <c r="C2" s="24" t="s">
        <v>192</v>
      </c>
      <c r="D2" s="42" t="s">
        <v>52</v>
      </c>
      <c r="E2" s="42" t="s">
        <v>53</v>
      </c>
      <c r="F2" s="503" t="s">
        <v>184</v>
      </c>
      <c r="G2" s="504"/>
      <c r="H2" s="505"/>
      <c r="I2" s="3"/>
      <c r="J2" s="2"/>
      <c r="K2" s="2"/>
      <c r="L2" s="2"/>
      <c r="M2" s="2"/>
    </row>
    <row r="3" spans="1:13" ht="16.5" thickBot="1">
      <c r="A3" s="26"/>
      <c r="B3" s="26"/>
      <c r="C3" s="27" t="s">
        <v>193</v>
      </c>
      <c r="D3" s="43" t="s">
        <v>335</v>
      </c>
      <c r="E3" s="27" t="s">
        <v>338</v>
      </c>
      <c r="F3" s="44" t="s">
        <v>44</v>
      </c>
      <c r="G3" s="27" t="s">
        <v>66</v>
      </c>
      <c r="H3" s="27" t="s">
        <v>171</v>
      </c>
      <c r="I3" s="3"/>
      <c r="J3" s="2"/>
      <c r="K3" s="2"/>
      <c r="L3" s="2"/>
      <c r="M3" s="2"/>
    </row>
    <row r="4" spans="1:13" ht="15">
      <c r="A4" s="4"/>
      <c r="B4" s="3"/>
      <c r="C4" s="65"/>
      <c r="D4" s="10"/>
      <c r="E4" s="67"/>
      <c r="F4" s="10"/>
      <c r="G4" s="22"/>
      <c r="H4" s="10"/>
      <c r="I4" s="3"/>
      <c r="J4" s="2"/>
      <c r="K4" s="2"/>
      <c r="L4" s="2"/>
      <c r="M4" s="2"/>
    </row>
    <row r="5" spans="1:13" ht="15" customHeight="1">
      <c r="A5" s="28" t="s">
        <v>302</v>
      </c>
      <c r="B5" s="3"/>
      <c r="C5" s="66"/>
      <c r="D5" s="13"/>
      <c r="E5" s="3"/>
      <c r="F5" s="13"/>
      <c r="G5" s="3"/>
      <c r="H5" s="13"/>
      <c r="I5" s="3"/>
      <c r="J5" s="2"/>
      <c r="K5" s="2"/>
      <c r="L5" s="2"/>
      <c r="M5" s="2"/>
    </row>
    <row r="6" spans="1:13" ht="0.75" customHeight="1" hidden="1">
      <c r="A6" s="28"/>
      <c r="B6" s="3"/>
      <c r="C6" s="66"/>
      <c r="D6" s="13"/>
      <c r="E6" s="3"/>
      <c r="F6" s="13"/>
      <c r="G6" s="3"/>
      <c r="H6" s="13"/>
      <c r="I6" s="3"/>
      <c r="J6" s="2"/>
      <c r="K6" s="2"/>
      <c r="L6" s="2"/>
      <c r="M6" s="2"/>
    </row>
    <row r="7" spans="1:13" ht="32.25" customHeight="1">
      <c r="A7" s="52" t="s">
        <v>323</v>
      </c>
      <c r="B7" s="63"/>
      <c r="C7" s="246" t="s">
        <v>324</v>
      </c>
      <c r="D7" s="155">
        <v>111993</v>
      </c>
      <c r="E7" s="371">
        <v>299300</v>
      </c>
      <c r="F7" s="155">
        <v>315000</v>
      </c>
      <c r="G7" s="371">
        <v>326000</v>
      </c>
      <c r="H7" s="155">
        <v>331000</v>
      </c>
      <c r="I7" s="3"/>
      <c r="J7" s="2"/>
      <c r="K7" s="2"/>
      <c r="L7" s="2"/>
      <c r="M7" s="2"/>
    </row>
    <row r="8" spans="1:13" ht="30">
      <c r="A8" s="46" t="s">
        <v>319</v>
      </c>
      <c r="B8" s="57"/>
      <c r="C8" s="247" t="s">
        <v>218</v>
      </c>
      <c r="D8" s="407"/>
      <c r="E8" s="408"/>
      <c r="F8" s="407"/>
      <c r="G8" s="408"/>
      <c r="H8" s="407"/>
      <c r="I8" s="3"/>
      <c r="J8" s="2"/>
      <c r="K8" s="2"/>
      <c r="L8" s="2"/>
      <c r="M8" s="2"/>
    </row>
    <row r="9" spans="1:13" ht="30">
      <c r="A9" s="49" t="s">
        <v>320</v>
      </c>
      <c r="B9" s="57"/>
      <c r="C9" s="247"/>
      <c r="D9" s="407"/>
      <c r="E9" s="408"/>
      <c r="F9" s="407"/>
      <c r="G9" s="408"/>
      <c r="H9" s="407"/>
      <c r="I9" s="3"/>
      <c r="J9" s="2"/>
      <c r="K9" s="2"/>
      <c r="L9" s="2"/>
      <c r="M9" s="2"/>
    </row>
    <row r="10" spans="1:13" ht="15">
      <c r="A10" s="46" t="s">
        <v>239</v>
      </c>
      <c r="B10" s="57"/>
      <c r="C10" s="247"/>
      <c r="D10" s="407"/>
      <c r="E10" s="408"/>
      <c r="F10" s="407"/>
      <c r="G10" s="408"/>
      <c r="H10" s="407"/>
      <c r="I10" s="3"/>
      <c r="J10" s="2"/>
      <c r="K10" s="2"/>
      <c r="L10" s="2"/>
      <c r="M10" s="2"/>
    </row>
    <row r="11" spans="1:13" ht="15">
      <c r="A11" s="46" t="s">
        <v>239</v>
      </c>
      <c r="B11" s="57"/>
      <c r="C11" s="247"/>
      <c r="D11" s="407"/>
      <c r="E11" s="408"/>
      <c r="F11" s="407"/>
      <c r="G11" s="408"/>
      <c r="H11" s="407"/>
      <c r="I11" s="3"/>
      <c r="J11" s="2"/>
      <c r="K11" s="2"/>
      <c r="L11" s="2"/>
      <c r="M11" s="2"/>
    </row>
    <row r="12" spans="1:13" ht="30">
      <c r="A12" s="46" t="s">
        <v>41</v>
      </c>
      <c r="B12" s="56"/>
      <c r="C12" s="248" t="s">
        <v>305</v>
      </c>
      <c r="D12" s="155"/>
      <c r="E12" s="371"/>
      <c r="F12" s="155"/>
      <c r="G12" s="371"/>
      <c r="H12" s="155"/>
      <c r="I12" s="3"/>
      <c r="J12" s="2"/>
      <c r="K12" s="2"/>
      <c r="L12" s="2"/>
      <c r="M12" s="2"/>
    </row>
    <row r="13" spans="1:13" ht="30">
      <c r="A13" s="49" t="s">
        <v>320</v>
      </c>
      <c r="B13" s="56"/>
      <c r="C13" s="248"/>
      <c r="D13" s="155"/>
      <c r="E13" s="371"/>
      <c r="F13" s="155"/>
      <c r="G13" s="371"/>
      <c r="H13" s="155"/>
      <c r="I13" s="3"/>
      <c r="J13" s="2"/>
      <c r="K13" s="2"/>
      <c r="L13" s="2"/>
      <c r="M13" s="2"/>
    </row>
    <row r="14" spans="1:13" ht="15">
      <c r="A14" s="46" t="s">
        <v>239</v>
      </c>
      <c r="B14" s="56"/>
      <c r="C14" s="248"/>
      <c r="D14" s="155"/>
      <c r="E14" s="371"/>
      <c r="F14" s="155"/>
      <c r="G14" s="371"/>
      <c r="H14" s="155"/>
      <c r="I14" s="3"/>
      <c r="J14" s="2"/>
      <c r="K14" s="2"/>
      <c r="L14" s="2"/>
      <c r="M14" s="2"/>
    </row>
    <row r="15" spans="1:13" ht="15">
      <c r="A15" s="46" t="s">
        <v>239</v>
      </c>
      <c r="B15" s="56"/>
      <c r="C15" s="248"/>
      <c r="D15" s="155"/>
      <c r="E15" s="371"/>
      <c r="F15" s="155"/>
      <c r="G15" s="371"/>
      <c r="H15" s="155"/>
      <c r="I15" s="3"/>
      <c r="J15" s="2"/>
      <c r="K15" s="2"/>
      <c r="L15" s="2"/>
      <c r="M15" s="2"/>
    </row>
    <row r="16" spans="1:8" ht="33.75" customHeight="1">
      <c r="A16" s="64" t="s">
        <v>325</v>
      </c>
      <c r="B16" s="58"/>
      <c r="C16" s="248" t="s">
        <v>303</v>
      </c>
      <c r="D16" s="264">
        <v>3337.3</v>
      </c>
      <c r="E16" s="270">
        <v>6521</v>
      </c>
      <c r="F16" s="264">
        <v>6720</v>
      </c>
      <c r="G16" s="270">
        <v>6800</v>
      </c>
      <c r="H16" s="264">
        <v>6643</v>
      </c>
    </row>
    <row r="17" spans="1:8" ht="30.75" customHeight="1">
      <c r="A17" s="49" t="s">
        <v>320</v>
      </c>
      <c r="B17" s="58"/>
      <c r="C17" s="247"/>
      <c r="D17" s="409"/>
      <c r="E17" s="410"/>
      <c r="F17" s="409"/>
      <c r="G17" s="410"/>
      <c r="H17" s="409"/>
    </row>
    <row r="18" spans="1:8" ht="15" customHeight="1">
      <c r="A18" s="46" t="s">
        <v>175</v>
      </c>
      <c r="B18" s="58"/>
      <c r="C18" s="247"/>
      <c r="D18" s="409"/>
      <c r="E18" s="410"/>
      <c r="F18" s="409"/>
      <c r="G18" s="410"/>
      <c r="H18" s="409"/>
    </row>
    <row r="19" spans="1:8" ht="33.75" customHeight="1">
      <c r="A19" s="46" t="s">
        <v>326</v>
      </c>
      <c r="B19" s="58"/>
      <c r="C19" s="247" t="s">
        <v>304</v>
      </c>
      <c r="D19" s="264">
        <v>51333</v>
      </c>
      <c r="E19" s="270">
        <v>121126</v>
      </c>
      <c r="F19" s="264">
        <v>127000</v>
      </c>
      <c r="G19" s="270">
        <v>129000</v>
      </c>
      <c r="H19" s="264">
        <v>130500</v>
      </c>
    </row>
    <row r="20" spans="1:8" ht="33.75" customHeight="1">
      <c r="A20" s="49" t="s">
        <v>320</v>
      </c>
      <c r="B20" s="58"/>
      <c r="C20" s="247"/>
      <c r="D20" s="244"/>
      <c r="E20" s="245"/>
      <c r="F20" s="244"/>
      <c r="G20" s="245"/>
      <c r="H20" s="244"/>
    </row>
    <row r="21" spans="1:8" s="300" customFormat="1" ht="14.25" customHeight="1" thickBot="1">
      <c r="A21" s="382" t="s">
        <v>239</v>
      </c>
      <c r="B21" s="383"/>
      <c r="C21" s="384"/>
      <c r="D21" s="385"/>
      <c r="E21" s="386"/>
      <c r="F21" s="385"/>
      <c r="G21" s="386"/>
      <c r="H21" s="385"/>
    </row>
    <row r="24" spans="1:8" ht="39.75" customHeight="1">
      <c r="A24" s="516" t="s">
        <v>167</v>
      </c>
      <c r="B24" s="516"/>
      <c r="C24" s="516"/>
      <c r="D24" s="516"/>
      <c r="E24" s="516"/>
      <c r="F24" s="516"/>
      <c r="G24" s="516"/>
      <c r="H24" s="516"/>
    </row>
  </sheetData>
  <mergeCells count="2">
    <mergeCell ref="F2:H2"/>
    <mergeCell ref="A24:H24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/>
  <dimension ref="A1:H58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1" width="44.00390625" style="40" customWidth="1"/>
    <col min="2" max="2" width="19.00390625" style="40" customWidth="1"/>
    <col min="3" max="4" width="11.75390625" style="175" customWidth="1"/>
    <col min="5" max="7" width="11.75390625" style="40" customWidth="1"/>
    <col min="8" max="16384" width="9.125" style="40" customWidth="1"/>
  </cols>
  <sheetData>
    <row r="1" spans="1:7" ht="15.75" thickBot="1">
      <c r="A1" s="175"/>
      <c r="B1" s="175"/>
      <c r="E1" s="175"/>
      <c r="F1" s="175"/>
      <c r="G1" s="175"/>
    </row>
    <row r="2" spans="1:7" ht="15.75" thickBot="1">
      <c r="A2" s="174" t="s">
        <v>182</v>
      </c>
      <c r="B2" s="176" t="s">
        <v>192</v>
      </c>
      <c r="C2" s="165" t="s">
        <v>52</v>
      </c>
      <c r="D2" s="165" t="s">
        <v>53</v>
      </c>
      <c r="E2" s="517" t="s">
        <v>184</v>
      </c>
      <c r="F2" s="518"/>
      <c r="G2" s="519"/>
    </row>
    <row r="3" spans="1:7" ht="15.75" thickBot="1">
      <c r="A3" s="373"/>
      <c r="B3" s="319" t="s">
        <v>193</v>
      </c>
      <c r="C3" s="374" t="s">
        <v>335</v>
      </c>
      <c r="D3" s="374" t="s">
        <v>338</v>
      </c>
      <c r="E3" s="375" t="s">
        <v>44</v>
      </c>
      <c r="F3" s="376" t="s">
        <v>66</v>
      </c>
      <c r="G3" s="375" t="s">
        <v>171</v>
      </c>
    </row>
    <row r="4" spans="1:7" ht="15">
      <c r="A4" s="200"/>
      <c r="B4" s="201"/>
      <c r="C4" s="174"/>
      <c r="D4" s="174"/>
      <c r="E4" s="178"/>
      <c r="F4" s="174"/>
      <c r="G4" s="178"/>
    </row>
    <row r="5" spans="1:7" ht="18.75" customHeight="1">
      <c r="A5" s="202" t="s">
        <v>242</v>
      </c>
      <c r="B5" s="203"/>
      <c r="C5" s="177"/>
      <c r="D5" s="177"/>
      <c r="E5" s="177"/>
      <c r="F5" s="177"/>
      <c r="G5" s="177"/>
    </row>
    <row r="6" spans="1:7" ht="0.75" customHeight="1">
      <c r="A6" s="204"/>
      <c r="B6" s="204"/>
      <c r="C6" s="166"/>
      <c r="D6" s="166"/>
      <c r="E6" s="166"/>
      <c r="F6" s="166"/>
      <c r="G6" s="166"/>
    </row>
    <row r="7" spans="1:7" ht="45">
      <c r="A7" s="62" t="s">
        <v>17</v>
      </c>
      <c r="B7" s="205" t="s">
        <v>4</v>
      </c>
      <c r="C7" s="470">
        <v>14.6</v>
      </c>
      <c r="D7" s="470">
        <v>53.3</v>
      </c>
      <c r="E7" s="471">
        <v>23.4</v>
      </c>
      <c r="F7" s="470">
        <v>17.8</v>
      </c>
      <c r="G7" s="471">
        <v>16.5</v>
      </c>
    </row>
    <row r="8" spans="1:7" ht="15">
      <c r="A8" s="62" t="s">
        <v>6</v>
      </c>
      <c r="B8" s="204"/>
      <c r="C8" s="348"/>
      <c r="D8" s="348"/>
      <c r="E8" s="264"/>
      <c r="F8" s="348"/>
      <c r="G8" s="264"/>
    </row>
    <row r="9" spans="1:7" ht="30">
      <c r="A9" s="206" t="s">
        <v>188</v>
      </c>
      <c r="B9" s="207" t="s">
        <v>4</v>
      </c>
      <c r="C9" s="348"/>
      <c r="D9" s="348"/>
      <c r="E9" s="469"/>
      <c r="F9" s="348"/>
      <c r="G9" s="469"/>
    </row>
    <row r="10" spans="1:7" ht="30">
      <c r="A10" s="206" t="s">
        <v>5</v>
      </c>
      <c r="B10" s="216" t="s">
        <v>4</v>
      </c>
      <c r="C10" s="348"/>
      <c r="D10" s="348"/>
      <c r="E10" s="264"/>
      <c r="F10" s="348"/>
      <c r="G10" s="264"/>
    </row>
    <row r="11" spans="1:7" ht="30">
      <c r="A11" s="208" t="s">
        <v>317</v>
      </c>
      <c r="B11" s="216" t="s">
        <v>4</v>
      </c>
      <c r="C11" s="348"/>
      <c r="D11" s="348"/>
      <c r="E11" s="264"/>
      <c r="F11" s="348"/>
      <c r="G11" s="264"/>
    </row>
    <row r="12" spans="1:7" ht="66" customHeight="1">
      <c r="A12" s="62" t="s">
        <v>243</v>
      </c>
      <c r="B12" s="216" t="s">
        <v>4</v>
      </c>
      <c r="C12" s="348">
        <v>1.7</v>
      </c>
      <c r="D12" s="474">
        <v>1</v>
      </c>
      <c r="E12" s="474">
        <v>1</v>
      </c>
      <c r="F12" s="474">
        <v>1</v>
      </c>
      <c r="G12" s="462">
        <v>1.5</v>
      </c>
    </row>
    <row r="13" spans="1:7" ht="45">
      <c r="A13" s="62" t="s">
        <v>342</v>
      </c>
      <c r="B13" s="217" t="s">
        <v>9</v>
      </c>
      <c r="C13" s="474">
        <v>20.96682881825044</v>
      </c>
      <c r="D13" s="474">
        <v>21.3</v>
      </c>
      <c r="E13" s="474">
        <v>21.4</v>
      </c>
      <c r="F13" s="474">
        <v>21.4</v>
      </c>
      <c r="G13" s="462">
        <v>21.4</v>
      </c>
    </row>
    <row r="14" spans="1:7" ht="45">
      <c r="A14" s="62" t="s">
        <v>18</v>
      </c>
      <c r="B14" s="217" t="s">
        <v>189</v>
      </c>
      <c r="C14" s="348">
        <v>99.7</v>
      </c>
      <c r="D14" s="348">
        <v>99.9</v>
      </c>
      <c r="E14" s="348">
        <v>99.9</v>
      </c>
      <c r="F14" s="348">
        <v>100</v>
      </c>
      <c r="G14" s="264">
        <v>100</v>
      </c>
    </row>
    <row r="15" spans="1:8" ht="52.5" customHeight="1">
      <c r="A15" s="208" t="s">
        <v>322</v>
      </c>
      <c r="B15" s="218"/>
      <c r="C15" s="348"/>
      <c r="D15" s="348"/>
      <c r="E15" s="264"/>
      <c r="F15" s="348"/>
      <c r="G15" s="264"/>
      <c r="H15" s="175"/>
    </row>
    <row r="16" spans="1:8" ht="18" customHeight="1">
      <c r="A16" s="62" t="s">
        <v>343</v>
      </c>
      <c r="B16" s="217" t="s">
        <v>7</v>
      </c>
      <c r="C16" s="348"/>
      <c r="D16" s="349" t="s">
        <v>133</v>
      </c>
      <c r="E16" s="349"/>
      <c r="F16" s="349" t="s">
        <v>132</v>
      </c>
      <c r="G16" s="349"/>
      <c r="H16" s="175"/>
    </row>
    <row r="17" spans="1:8" ht="20.25" customHeight="1">
      <c r="A17" s="62" t="s">
        <v>0</v>
      </c>
      <c r="B17" s="217" t="s">
        <v>7</v>
      </c>
      <c r="C17" s="183"/>
      <c r="D17" s="183"/>
      <c r="E17" s="171"/>
      <c r="F17" s="183"/>
      <c r="G17" s="171"/>
      <c r="H17" s="175"/>
    </row>
    <row r="18" spans="1:8" ht="18.75" customHeight="1">
      <c r="A18" s="62" t="s">
        <v>1</v>
      </c>
      <c r="B18" s="217" t="s">
        <v>7</v>
      </c>
      <c r="C18" s="183"/>
      <c r="D18" s="183"/>
      <c r="E18" s="171"/>
      <c r="F18" s="183"/>
      <c r="G18" s="171"/>
      <c r="H18" s="175"/>
    </row>
    <row r="19" spans="1:8" ht="30">
      <c r="A19" s="62" t="s">
        <v>2</v>
      </c>
      <c r="B19" s="217" t="s">
        <v>8</v>
      </c>
      <c r="C19" s="183"/>
      <c r="D19" s="183"/>
      <c r="E19" s="171"/>
      <c r="F19" s="183"/>
      <c r="G19" s="171"/>
      <c r="H19" s="175"/>
    </row>
    <row r="20" spans="1:8" ht="15">
      <c r="A20" s="208" t="s">
        <v>3</v>
      </c>
      <c r="B20" s="217"/>
      <c r="C20" s="183"/>
      <c r="D20" s="183"/>
      <c r="E20" s="171"/>
      <c r="F20" s="183"/>
      <c r="G20" s="171"/>
      <c r="H20" s="175"/>
    </row>
    <row r="21" spans="1:8" ht="15">
      <c r="A21" s="210" t="s">
        <v>239</v>
      </c>
      <c r="B21" s="217"/>
      <c r="C21" s="183"/>
      <c r="D21" s="183"/>
      <c r="E21" s="171"/>
      <c r="F21" s="183"/>
      <c r="G21" s="171"/>
      <c r="H21" s="175"/>
    </row>
    <row r="22" spans="1:8" ht="23.25" customHeight="1">
      <c r="A22" s="210" t="s">
        <v>239</v>
      </c>
      <c r="B22" s="217"/>
      <c r="C22" s="183"/>
      <c r="D22" s="183"/>
      <c r="E22" s="171"/>
      <c r="F22" s="183"/>
      <c r="G22" s="171"/>
      <c r="H22" s="175"/>
    </row>
    <row r="23" spans="1:8" ht="36.75" customHeight="1">
      <c r="A23" s="208" t="s">
        <v>236</v>
      </c>
      <c r="B23" s="217" t="s">
        <v>333</v>
      </c>
      <c r="C23" s="183">
        <v>3123</v>
      </c>
      <c r="D23" s="183">
        <v>4050</v>
      </c>
      <c r="E23" s="171">
        <v>4750</v>
      </c>
      <c r="F23" s="183">
        <v>6065</v>
      </c>
      <c r="G23" s="171">
        <v>6585</v>
      </c>
      <c r="H23" s="175"/>
    </row>
    <row r="24" spans="1:8" ht="33" customHeight="1">
      <c r="A24" s="208" t="s">
        <v>235</v>
      </c>
      <c r="B24" s="217"/>
      <c r="C24" s="183"/>
      <c r="D24" s="183"/>
      <c r="E24" s="171"/>
      <c r="F24" s="183"/>
      <c r="G24" s="171"/>
      <c r="H24" s="175"/>
    </row>
    <row r="25" spans="1:8" ht="20.25" customHeight="1">
      <c r="A25" s="208" t="s">
        <v>19</v>
      </c>
      <c r="B25" s="217" t="s">
        <v>333</v>
      </c>
      <c r="C25" s="183">
        <v>8037</v>
      </c>
      <c r="D25" s="183">
        <v>8235</v>
      </c>
      <c r="E25" s="171">
        <v>8275</v>
      </c>
      <c r="F25" s="183">
        <v>8433</v>
      </c>
      <c r="G25" s="171">
        <v>8578</v>
      </c>
      <c r="H25" s="175"/>
    </row>
    <row r="26" spans="1:8" ht="30.75" customHeight="1">
      <c r="A26" s="208" t="s">
        <v>20</v>
      </c>
      <c r="B26" s="217" t="s">
        <v>333</v>
      </c>
      <c r="C26" s="183"/>
      <c r="D26" s="183"/>
      <c r="E26" s="171"/>
      <c r="F26" s="183"/>
      <c r="G26" s="171"/>
      <c r="H26" s="175"/>
    </row>
    <row r="27" spans="1:8" ht="30.75" customHeight="1">
      <c r="A27" s="62" t="s">
        <v>65</v>
      </c>
      <c r="B27" s="217" t="s">
        <v>333</v>
      </c>
      <c r="C27" s="183">
        <v>615</v>
      </c>
      <c r="D27" s="183">
        <v>567</v>
      </c>
      <c r="E27" s="183">
        <v>569</v>
      </c>
      <c r="F27" s="183">
        <v>612</v>
      </c>
      <c r="G27" s="171">
        <v>587</v>
      </c>
      <c r="H27" s="175"/>
    </row>
    <row r="28" spans="1:8" ht="34.5" customHeight="1">
      <c r="A28" s="208" t="s">
        <v>21</v>
      </c>
      <c r="B28" s="217" t="s">
        <v>333</v>
      </c>
      <c r="C28" s="183">
        <v>5154</v>
      </c>
      <c r="D28" s="183">
        <v>5050</v>
      </c>
      <c r="E28" s="183">
        <v>5279</v>
      </c>
      <c r="F28" s="183">
        <v>5423</v>
      </c>
      <c r="G28" s="171">
        <v>5456</v>
      </c>
      <c r="H28" s="175"/>
    </row>
    <row r="29" spans="1:8" ht="37.5" customHeight="1">
      <c r="A29" s="206" t="s">
        <v>329</v>
      </c>
      <c r="B29" s="217"/>
      <c r="C29" s="183"/>
      <c r="D29" s="183"/>
      <c r="E29" s="171"/>
      <c r="F29" s="183"/>
      <c r="G29" s="171"/>
      <c r="H29" s="175"/>
    </row>
    <row r="30" spans="1:8" ht="30.75" customHeight="1">
      <c r="A30" s="62" t="s">
        <v>22</v>
      </c>
      <c r="B30" s="217" t="s">
        <v>333</v>
      </c>
      <c r="C30" s="183">
        <v>140</v>
      </c>
      <c r="D30" s="183">
        <v>108</v>
      </c>
      <c r="E30" s="183">
        <v>126</v>
      </c>
      <c r="F30" s="183">
        <v>163</v>
      </c>
      <c r="G30" s="171">
        <v>138</v>
      </c>
      <c r="H30" s="175"/>
    </row>
    <row r="31" spans="1:8" ht="30.75" customHeight="1">
      <c r="A31" s="62" t="s">
        <v>23</v>
      </c>
      <c r="B31" s="217" t="s">
        <v>333</v>
      </c>
      <c r="C31" s="183">
        <v>1073</v>
      </c>
      <c r="D31" s="183">
        <v>1031</v>
      </c>
      <c r="E31" s="183">
        <v>1105</v>
      </c>
      <c r="F31" s="183">
        <v>1112</v>
      </c>
      <c r="G31" s="171">
        <v>1024</v>
      </c>
      <c r="H31" s="175"/>
    </row>
    <row r="32" spans="1:8" ht="30.75" customHeight="1">
      <c r="A32" s="62" t="s">
        <v>306</v>
      </c>
      <c r="B32" s="218"/>
      <c r="C32" s="183"/>
      <c r="D32" s="183"/>
      <c r="E32" s="171"/>
      <c r="F32" s="183"/>
      <c r="G32" s="171"/>
      <c r="H32" s="175"/>
    </row>
    <row r="33" spans="1:8" ht="30.75" customHeight="1">
      <c r="A33" s="62" t="s">
        <v>24</v>
      </c>
      <c r="B33" s="217" t="s">
        <v>25</v>
      </c>
      <c r="C33" s="209">
        <v>57.2</v>
      </c>
      <c r="D33" s="209">
        <v>56.8</v>
      </c>
      <c r="E33" s="209">
        <v>56.4</v>
      </c>
      <c r="F33" s="209">
        <v>55.9</v>
      </c>
      <c r="G33" s="168">
        <v>55.4</v>
      </c>
      <c r="H33" s="175"/>
    </row>
    <row r="34" spans="1:8" ht="30.75" customHeight="1">
      <c r="A34" s="62" t="s">
        <v>54</v>
      </c>
      <c r="B34" s="217" t="s">
        <v>237</v>
      </c>
      <c r="C34" s="209">
        <v>325</v>
      </c>
      <c r="D34" s="209">
        <v>322.2</v>
      </c>
      <c r="E34" s="209">
        <v>320</v>
      </c>
      <c r="F34" s="209">
        <v>317.4</v>
      </c>
      <c r="G34" s="168">
        <v>314.5</v>
      </c>
      <c r="H34" s="175"/>
    </row>
    <row r="35" spans="1:8" ht="30" customHeight="1">
      <c r="A35" s="62" t="s">
        <v>55</v>
      </c>
      <c r="B35" s="217" t="s">
        <v>237</v>
      </c>
      <c r="C35" s="183"/>
      <c r="D35" s="183"/>
      <c r="E35" s="183"/>
      <c r="F35" s="183"/>
      <c r="G35" s="171"/>
      <c r="H35" s="175"/>
    </row>
    <row r="36" spans="1:8" ht="34.5" customHeight="1">
      <c r="A36" s="62" t="s">
        <v>26</v>
      </c>
      <c r="B36" s="217" t="s">
        <v>27</v>
      </c>
      <c r="C36" s="209">
        <v>33.7</v>
      </c>
      <c r="D36" s="209">
        <v>35.3</v>
      </c>
      <c r="E36" s="209">
        <v>35.1</v>
      </c>
      <c r="F36" s="209">
        <v>34.8</v>
      </c>
      <c r="G36" s="168">
        <v>34.5</v>
      </c>
      <c r="H36" s="175"/>
    </row>
    <row r="37" spans="1:8" ht="34.5" customHeight="1">
      <c r="A37" s="62" t="s">
        <v>57</v>
      </c>
      <c r="B37" s="217" t="s">
        <v>27</v>
      </c>
      <c r="C37" s="209">
        <v>69</v>
      </c>
      <c r="D37" s="209">
        <v>61.5</v>
      </c>
      <c r="E37" s="209">
        <v>61.1</v>
      </c>
      <c r="F37" s="209">
        <v>60.6</v>
      </c>
      <c r="G37" s="168">
        <v>60.1</v>
      </c>
      <c r="H37" s="175"/>
    </row>
    <row r="38" spans="1:8" ht="34.5" customHeight="1">
      <c r="A38" s="211" t="s">
        <v>56</v>
      </c>
      <c r="B38" s="217" t="s">
        <v>28</v>
      </c>
      <c r="C38" s="209">
        <v>12.8</v>
      </c>
      <c r="D38" s="209">
        <v>12.7</v>
      </c>
      <c r="E38" s="209">
        <v>12.6</v>
      </c>
      <c r="F38" s="209">
        <v>12.4</v>
      </c>
      <c r="G38" s="168">
        <v>12.3</v>
      </c>
      <c r="H38" s="175"/>
    </row>
    <row r="39" spans="1:8" ht="30">
      <c r="A39" s="62" t="s">
        <v>58</v>
      </c>
      <c r="B39" s="217" t="s">
        <v>30</v>
      </c>
      <c r="C39" s="209">
        <v>5.2</v>
      </c>
      <c r="D39" s="209">
        <v>5.2</v>
      </c>
      <c r="E39" s="209">
        <v>5.1</v>
      </c>
      <c r="F39" s="209">
        <v>5.1</v>
      </c>
      <c r="G39" s="168">
        <v>5.1</v>
      </c>
      <c r="H39" s="175"/>
    </row>
    <row r="40" spans="1:8" ht="30">
      <c r="A40" s="62" t="s">
        <v>59</v>
      </c>
      <c r="B40" s="217" t="s">
        <v>31</v>
      </c>
      <c r="C40" s="209">
        <v>3.1</v>
      </c>
      <c r="D40" s="209">
        <v>3.1</v>
      </c>
      <c r="E40" s="209">
        <v>3.1</v>
      </c>
      <c r="F40" s="209">
        <v>3.1</v>
      </c>
      <c r="G40" s="168">
        <v>3</v>
      </c>
      <c r="H40" s="175"/>
    </row>
    <row r="41" spans="1:8" ht="63" customHeight="1">
      <c r="A41" s="208" t="s">
        <v>32</v>
      </c>
      <c r="B41" s="217" t="s">
        <v>29</v>
      </c>
      <c r="C41" s="209">
        <v>716.3</v>
      </c>
      <c r="D41" s="209">
        <v>774.2</v>
      </c>
      <c r="E41" s="209">
        <v>898.1</v>
      </c>
      <c r="F41" s="209">
        <v>991</v>
      </c>
      <c r="G41" s="168">
        <v>999.4</v>
      </c>
      <c r="H41" s="175"/>
    </row>
    <row r="42" spans="1:8" ht="60.75" thickBot="1">
      <c r="A42" s="213" t="s">
        <v>318</v>
      </c>
      <c r="B42" s="219" t="s">
        <v>189</v>
      </c>
      <c r="C42" s="214">
        <v>91.3</v>
      </c>
      <c r="D42" s="212">
        <v>93.4</v>
      </c>
      <c r="E42" s="212">
        <v>93.4</v>
      </c>
      <c r="F42" s="215">
        <v>93.4</v>
      </c>
      <c r="G42" s="215">
        <v>93.4</v>
      </c>
      <c r="H42" s="175"/>
    </row>
    <row r="43" spans="1:8" ht="15">
      <c r="A43" s="175"/>
      <c r="B43" s="175"/>
      <c r="E43" s="175"/>
      <c r="F43" s="175"/>
      <c r="H43" s="175"/>
    </row>
    <row r="44" spans="1:8" ht="15">
      <c r="A44" s="175"/>
      <c r="B44" s="175"/>
      <c r="E44" s="175"/>
      <c r="F44" s="175"/>
      <c r="G44" s="175"/>
      <c r="H44" s="175"/>
    </row>
    <row r="45" spans="1:8" ht="15">
      <c r="A45" s="175"/>
      <c r="B45" s="175"/>
      <c r="E45" s="175"/>
      <c r="F45" s="175"/>
      <c r="G45" s="175"/>
      <c r="H45" s="175"/>
    </row>
    <row r="46" spans="1:8" ht="15">
      <c r="A46" s="175"/>
      <c r="B46" s="175"/>
      <c r="E46" s="175"/>
      <c r="F46" s="175"/>
      <c r="G46" s="175"/>
      <c r="H46" s="175"/>
    </row>
    <row r="47" spans="1:8" ht="15">
      <c r="A47" s="175"/>
      <c r="B47" s="175"/>
      <c r="E47" s="175"/>
      <c r="F47" s="175"/>
      <c r="G47" s="175"/>
      <c r="H47" s="175"/>
    </row>
    <row r="48" spans="1:8" ht="15">
      <c r="A48" s="175"/>
      <c r="B48" s="175"/>
      <c r="E48" s="175"/>
      <c r="F48" s="175"/>
      <c r="G48" s="175"/>
      <c r="H48" s="175"/>
    </row>
    <row r="49" spans="1:8" ht="15">
      <c r="A49" s="175"/>
      <c r="B49" s="175"/>
      <c r="E49" s="175"/>
      <c r="F49" s="175"/>
      <c r="G49" s="175"/>
      <c r="H49" s="175"/>
    </row>
    <row r="50" spans="1:8" ht="15">
      <c r="A50" s="175"/>
      <c r="B50" s="175"/>
      <c r="E50" s="175"/>
      <c r="F50" s="175"/>
      <c r="G50" s="175"/>
      <c r="H50" s="175"/>
    </row>
    <row r="51" spans="1:8" ht="15">
      <c r="A51" s="175"/>
      <c r="B51" s="175"/>
      <c r="E51" s="175"/>
      <c r="F51" s="175"/>
      <c r="G51" s="175"/>
      <c r="H51" s="175"/>
    </row>
    <row r="52" spans="1:8" ht="15">
      <c r="A52" s="175"/>
      <c r="B52" s="175"/>
      <c r="E52" s="175"/>
      <c r="F52" s="175"/>
      <c r="G52" s="175"/>
      <c r="H52" s="175"/>
    </row>
    <row r="53" spans="1:8" ht="15">
      <c r="A53" s="175"/>
      <c r="B53" s="175"/>
      <c r="E53" s="175"/>
      <c r="F53" s="175"/>
      <c r="G53" s="175"/>
      <c r="H53" s="175"/>
    </row>
    <row r="54" spans="1:8" ht="15">
      <c r="A54" s="175"/>
      <c r="B54" s="175"/>
      <c r="E54" s="175"/>
      <c r="F54" s="175"/>
      <c r="G54" s="175"/>
      <c r="H54" s="175"/>
    </row>
    <row r="55" spans="1:8" ht="15">
      <c r="A55" s="175"/>
      <c r="B55" s="175"/>
      <c r="E55" s="175"/>
      <c r="F55" s="175"/>
      <c r="G55" s="175"/>
      <c r="H55" s="175"/>
    </row>
    <row r="56" spans="1:8" ht="15">
      <c r="A56" s="175"/>
      <c r="B56" s="175"/>
      <c r="E56" s="175"/>
      <c r="F56" s="175"/>
      <c r="G56" s="175"/>
      <c r="H56" s="175"/>
    </row>
    <row r="57" spans="1:8" ht="15">
      <c r="A57" s="175"/>
      <c r="B57" s="175"/>
      <c r="E57" s="175"/>
      <c r="F57" s="175"/>
      <c r="G57" s="175"/>
      <c r="H57" s="175"/>
    </row>
    <row r="58" spans="1:8" ht="15">
      <c r="A58" s="175"/>
      <c r="B58" s="175"/>
      <c r="E58" s="175"/>
      <c r="F58" s="175"/>
      <c r="G58" s="175"/>
      <c r="H58" s="175"/>
    </row>
  </sheetData>
  <mergeCells count="1">
    <mergeCell ref="E2:G2"/>
  </mergeCells>
  <printOptions/>
  <pageMargins left="0.75" right="0.48" top="1" bottom="0.47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2"/>
  <dimension ref="A1:G104"/>
  <sheetViews>
    <sheetView zoomScale="75" zoomScaleNormal="75" workbookViewId="0" topLeftCell="A1">
      <selection activeCell="H13" sqref="H13"/>
    </sheetView>
  </sheetViews>
  <sheetFormatPr defaultColWidth="9.00390625" defaultRowHeight="12.75"/>
  <cols>
    <col min="1" max="1" width="45.375" style="0" customWidth="1"/>
    <col min="2" max="2" width="16.125" style="11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  <col min="8" max="8" width="9.625" style="0" customWidth="1"/>
  </cols>
  <sheetData>
    <row r="1" spans="5:7" ht="15.75" thickBot="1">
      <c r="E1" s="2"/>
      <c r="G1" s="2"/>
    </row>
    <row r="2" spans="1:7" ht="16.5" thickBot="1">
      <c r="A2" s="23" t="s">
        <v>182</v>
      </c>
      <c r="B2" s="29" t="s">
        <v>192</v>
      </c>
      <c r="C2" s="42" t="s">
        <v>52</v>
      </c>
      <c r="D2" s="42" t="s">
        <v>53</v>
      </c>
      <c r="E2" s="503" t="s">
        <v>184</v>
      </c>
      <c r="F2" s="504"/>
      <c r="G2" s="505"/>
    </row>
    <row r="3" spans="1:7" ht="16.5" thickBot="1">
      <c r="A3" s="26"/>
      <c r="B3" s="30" t="s">
        <v>193</v>
      </c>
      <c r="C3" s="43" t="s">
        <v>335</v>
      </c>
      <c r="D3" s="27" t="s">
        <v>338</v>
      </c>
      <c r="E3" s="44" t="s">
        <v>44</v>
      </c>
      <c r="F3" s="27" t="s">
        <v>66</v>
      </c>
      <c r="G3" s="27" t="s">
        <v>171</v>
      </c>
    </row>
    <row r="4" spans="1:7" ht="15">
      <c r="A4" s="32"/>
      <c r="B4" s="5"/>
      <c r="C4" s="10"/>
      <c r="D4" s="5"/>
      <c r="E4" s="14"/>
      <c r="F4" s="5"/>
      <c r="G4" s="14"/>
    </row>
    <row r="5" spans="1:7" ht="33.75" customHeight="1">
      <c r="A5" s="33" t="s">
        <v>308</v>
      </c>
      <c r="B5" s="5"/>
      <c r="C5" s="13"/>
      <c r="D5" s="3"/>
      <c r="E5" s="13"/>
      <c r="F5" s="3"/>
      <c r="G5" s="13"/>
    </row>
    <row r="6" spans="1:7" ht="18">
      <c r="A6" s="34"/>
      <c r="B6" s="12"/>
      <c r="C6" s="15"/>
      <c r="D6" s="9"/>
      <c r="E6" s="15"/>
      <c r="F6" s="9"/>
      <c r="G6" s="15"/>
    </row>
    <row r="7" spans="1:7" ht="30">
      <c r="A7" s="39" t="s">
        <v>12</v>
      </c>
      <c r="B7" s="47" t="s">
        <v>333</v>
      </c>
      <c r="C7" s="407">
        <v>95384</v>
      </c>
      <c r="D7" s="127">
        <v>96208</v>
      </c>
      <c r="E7" s="75">
        <v>96883</v>
      </c>
      <c r="F7" s="127">
        <v>97668</v>
      </c>
      <c r="G7" s="75">
        <v>98569</v>
      </c>
    </row>
    <row r="8" spans="1:7" ht="34.5" customHeight="1">
      <c r="A8" s="37"/>
      <c r="B8" s="48" t="s">
        <v>11</v>
      </c>
      <c r="C8" s="407">
        <v>101.4</v>
      </c>
      <c r="D8" s="129">
        <v>100.9</v>
      </c>
      <c r="E8" s="128">
        <v>100.7</v>
      </c>
      <c r="F8" s="129">
        <v>100.8</v>
      </c>
      <c r="G8" s="128">
        <v>100.9</v>
      </c>
    </row>
    <row r="9" spans="1:7" ht="15">
      <c r="A9" s="49" t="s">
        <v>13</v>
      </c>
      <c r="B9" s="50"/>
      <c r="C9" s="155"/>
      <c r="D9" s="69"/>
      <c r="E9" s="68"/>
      <c r="F9" s="69"/>
      <c r="G9" s="68"/>
    </row>
    <row r="10" spans="1:7" ht="21" customHeight="1">
      <c r="A10" s="51" t="s">
        <v>309</v>
      </c>
      <c r="B10" s="47" t="s">
        <v>333</v>
      </c>
      <c r="C10" s="111">
        <v>95135</v>
      </c>
      <c r="D10" s="127">
        <v>96208</v>
      </c>
      <c r="E10" s="75">
        <v>96883</v>
      </c>
      <c r="F10" s="127">
        <v>97668</v>
      </c>
      <c r="G10" s="75">
        <v>98569</v>
      </c>
    </row>
    <row r="11" spans="1:7" ht="33.75" customHeight="1">
      <c r="A11" s="37"/>
      <c r="B11" s="48" t="s">
        <v>11</v>
      </c>
      <c r="C11" s="135">
        <v>99.6</v>
      </c>
      <c r="D11" s="129">
        <v>101.1</v>
      </c>
      <c r="E11" s="128">
        <v>100.7</v>
      </c>
      <c r="F11" s="129">
        <v>100.8</v>
      </c>
      <c r="G11" s="128">
        <v>100.9</v>
      </c>
    </row>
    <row r="12" spans="1:7" ht="20.25" customHeight="1">
      <c r="A12" s="51" t="s">
        <v>310</v>
      </c>
      <c r="B12" s="47" t="s">
        <v>333</v>
      </c>
      <c r="C12" s="111">
        <v>249</v>
      </c>
      <c r="D12" s="130">
        <v>0</v>
      </c>
      <c r="E12" s="76">
        <v>0</v>
      </c>
      <c r="F12" s="130">
        <v>0</v>
      </c>
      <c r="G12" s="76">
        <v>0</v>
      </c>
    </row>
    <row r="13" spans="1:7" ht="36.75" customHeight="1">
      <c r="A13" s="37"/>
      <c r="B13" s="48" t="s">
        <v>11</v>
      </c>
      <c r="C13" s="135">
        <v>99.6</v>
      </c>
      <c r="D13" s="429">
        <v>0</v>
      </c>
      <c r="E13" s="128"/>
      <c r="F13" s="387"/>
      <c r="G13" s="128"/>
    </row>
    <row r="14" spans="1:7" ht="15">
      <c r="A14" s="51" t="s">
        <v>46</v>
      </c>
      <c r="B14" s="47" t="s">
        <v>333</v>
      </c>
      <c r="C14" s="155">
        <v>920</v>
      </c>
      <c r="D14" s="131">
        <v>856</v>
      </c>
      <c r="E14" s="111">
        <v>875</v>
      </c>
      <c r="F14" s="131">
        <v>870</v>
      </c>
      <c r="G14" s="111">
        <v>862</v>
      </c>
    </row>
    <row r="15" spans="1:7" ht="15">
      <c r="A15" s="51" t="s">
        <v>48</v>
      </c>
      <c r="B15" s="47" t="s">
        <v>333</v>
      </c>
      <c r="C15" s="155">
        <v>1487</v>
      </c>
      <c r="D15" s="131">
        <v>1467</v>
      </c>
      <c r="E15" s="111">
        <v>1493</v>
      </c>
      <c r="F15" s="131">
        <v>1542</v>
      </c>
      <c r="G15" s="111">
        <v>1511</v>
      </c>
    </row>
    <row r="16" spans="1:7" ht="15">
      <c r="A16" s="51" t="s">
        <v>330</v>
      </c>
      <c r="B16" s="47" t="s">
        <v>47</v>
      </c>
      <c r="C16" s="155">
        <v>1874</v>
      </c>
      <c r="D16" s="131">
        <v>1435</v>
      </c>
      <c r="E16" s="111">
        <v>1293</v>
      </c>
      <c r="F16" s="131">
        <v>1457</v>
      </c>
      <c r="G16" s="111">
        <v>1550</v>
      </c>
    </row>
    <row r="17" spans="1:7" ht="44.25" customHeight="1">
      <c r="A17" s="51" t="s">
        <v>311</v>
      </c>
      <c r="B17" s="47" t="s">
        <v>45</v>
      </c>
      <c r="C17" s="426">
        <v>9.64522351757108</v>
      </c>
      <c r="D17" s="388">
        <v>8.9</v>
      </c>
      <c r="E17" s="71">
        <v>9.03</v>
      </c>
      <c r="F17" s="71">
        <v>8.91</v>
      </c>
      <c r="G17" s="71">
        <v>8.75</v>
      </c>
    </row>
    <row r="18" spans="1:7" ht="45">
      <c r="A18" s="51" t="s">
        <v>312</v>
      </c>
      <c r="B18" s="47" t="s">
        <v>45</v>
      </c>
      <c r="C18" s="427">
        <v>15.589616707204563</v>
      </c>
      <c r="D18" s="389">
        <v>15.25</v>
      </c>
      <c r="E18" s="73">
        <v>15.41</v>
      </c>
      <c r="F18" s="73">
        <v>15.79</v>
      </c>
      <c r="G18" s="73">
        <v>15.33</v>
      </c>
    </row>
    <row r="19" spans="1:7" ht="45">
      <c r="A19" s="52" t="s">
        <v>328</v>
      </c>
      <c r="B19" s="47" t="s">
        <v>45</v>
      </c>
      <c r="C19" s="426">
        <v>-5.944393189633482</v>
      </c>
      <c r="D19" s="388">
        <v>-6.35</v>
      </c>
      <c r="E19" s="71">
        <v>-6.38</v>
      </c>
      <c r="F19" s="71">
        <v>-6.88</v>
      </c>
      <c r="G19" s="71">
        <v>-6.58</v>
      </c>
    </row>
    <row r="20" spans="1:7" ht="45" customHeight="1" thickBot="1">
      <c r="A20" s="53" t="s">
        <v>10</v>
      </c>
      <c r="B20" s="54" t="s">
        <v>45</v>
      </c>
      <c r="C20" s="428">
        <v>19.646900947748048</v>
      </c>
      <c r="D20" s="390">
        <v>14.92</v>
      </c>
      <c r="E20" s="74">
        <v>13.35</v>
      </c>
      <c r="F20" s="74">
        <v>14.92</v>
      </c>
      <c r="G20" s="74">
        <v>15.73</v>
      </c>
    </row>
    <row r="21" spans="1:2" ht="15">
      <c r="A21" s="1"/>
      <c r="B21" s="5"/>
    </row>
    <row r="22" spans="1:2" ht="15">
      <c r="A22" s="3"/>
      <c r="B22" s="5"/>
    </row>
    <row r="23" spans="1:2" ht="15">
      <c r="A23" s="3"/>
      <c r="B23" s="5"/>
    </row>
    <row r="24" spans="1:2" ht="12.75">
      <c r="A24" s="1"/>
      <c r="B24" s="8"/>
    </row>
    <row r="25" spans="1:2" ht="12.75">
      <c r="A25" s="1"/>
      <c r="B25" s="8"/>
    </row>
    <row r="26" spans="1:2" ht="12.75">
      <c r="A26" s="1"/>
      <c r="B26" s="8"/>
    </row>
    <row r="27" spans="1:2" ht="12.75">
      <c r="A27" s="1"/>
      <c r="B27" s="8"/>
    </row>
    <row r="28" spans="1:2" ht="12.75">
      <c r="A28" s="1"/>
      <c r="B28" s="8"/>
    </row>
    <row r="29" spans="1:2" ht="12.75">
      <c r="A29" s="1"/>
      <c r="B29" s="8"/>
    </row>
    <row r="30" spans="1:2" ht="12.75">
      <c r="A30" s="1"/>
      <c r="B30" s="8"/>
    </row>
    <row r="31" spans="1:2" ht="12.75">
      <c r="A31" s="1"/>
      <c r="B31" s="8"/>
    </row>
    <row r="32" spans="1:2" ht="12.75">
      <c r="A32" s="1"/>
      <c r="B32" s="8"/>
    </row>
    <row r="33" spans="1:2" ht="12.75">
      <c r="A33" s="1"/>
      <c r="B33" s="8"/>
    </row>
    <row r="34" spans="1:2" ht="12.75">
      <c r="A34" s="1"/>
      <c r="B34" s="8"/>
    </row>
    <row r="35" spans="1:2" ht="12.75">
      <c r="A35" s="1"/>
      <c r="B35" s="8"/>
    </row>
    <row r="36" spans="1:2" ht="12.75">
      <c r="A36" s="1"/>
      <c r="B36" s="8"/>
    </row>
    <row r="37" spans="1:2" ht="12.75">
      <c r="A37" s="1"/>
      <c r="B37" s="8"/>
    </row>
    <row r="38" spans="1:2" ht="12.75">
      <c r="A38" s="1"/>
      <c r="B38" s="8"/>
    </row>
    <row r="39" spans="1:2" ht="12.75">
      <c r="A39" s="1"/>
      <c r="B39" s="8"/>
    </row>
    <row r="40" spans="1:2" ht="12.75">
      <c r="A40" s="1"/>
      <c r="B40" s="8"/>
    </row>
    <row r="41" spans="1:2" ht="12.75">
      <c r="A41" s="1"/>
      <c r="B41" s="8"/>
    </row>
    <row r="42" spans="1:2" ht="12.75">
      <c r="A42" s="1"/>
      <c r="B42" s="8"/>
    </row>
    <row r="43" spans="1:2" ht="12.75">
      <c r="A43" s="1"/>
      <c r="B43" s="8"/>
    </row>
    <row r="44" spans="1:2" ht="12.75">
      <c r="A44" s="1"/>
      <c r="B44" s="8"/>
    </row>
    <row r="45" spans="1:2" ht="12.75">
      <c r="A45" s="1"/>
      <c r="B45" s="8"/>
    </row>
    <row r="46" spans="1:2" ht="12.75">
      <c r="A46" s="1"/>
      <c r="B46" s="8"/>
    </row>
    <row r="47" spans="1:2" ht="12.75">
      <c r="A47" s="1"/>
      <c r="B47" s="8"/>
    </row>
    <row r="48" spans="1:2" ht="12.75">
      <c r="A48" s="1"/>
      <c r="B48" s="8"/>
    </row>
    <row r="49" spans="1:2" ht="12.75">
      <c r="A49" s="1"/>
      <c r="B49" s="8"/>
    </row>
    <row r="50" spans="1:2" ht="12.75">
      <c r="A50" s="1"/>
      <c r="B50" s="8"/>
    </row>
    <row r="51" spans="1:2" ht="12.75">
      <c r="A51" s="1"/>
      <c r="B51" s="8"/>
    </row>
    <row r="52" spans="1:2" ht="12.75">
      <c r="A52" s="1"/>
      <c r="B52" s="8"/>
    </row>
    <row r="53" spans="1:2" ht="12.75">
      <c r="A53" s="1"/>
      <c r="B53" s="8"/>
    </row>
    <row r="54" spans="1:2" ht="12.75">
      <c r="A54" s="1"/>
      <c r="B54" s="8"/>
    </row>
    <row r="55" spans="1:2" ht="12.75">
      <c r="A55" s="1"/>
      <c r="B55" s="8"/>
    </row>
    <row r="56" spans="1:2" ht="12.75">
      <c r="A56" s="1"/>
      <c r="B56" s="8"/>
    </row>
    <row r="57" spans="1:2" ht="12.75">
      <c r="A57" s="1"/>
      <c r="B57" s="8"/>
    </row>
    <row r="58" spans="1:2" ht="12.75">
      <c r="A58" s="1"/>
      <c r="B58" s="8"/>
    </row>
    <row r="59" spans="1:2" ht="12.75">
      <c r="A59" s="1"/>
      <c r="B59" s="8"/>
    </row>
    <row r="60" spans="1:2" ht="12.75">
      <c r="A60" s="1"/>
      <c r="B60" s="8"/>
    </row>
    <row r="61" spans="1:2" ht="12.75">
      <c r="A61" s="1"/>
      <c r="B61" s="8"/>
    </row>
    <row r="62" spans="1:2" ht="12.75">
      <c r="A62" s="1"/>
      <c r="B62" s="8"/>
    </row>
    <row r="63" spans="1:2" ht="12.75">
      <c r="A63" s="1"/>
      <c r="B63" s="8"/>
    </row>
    <row r="64" spans="1:2" ht="12.75">
      <c r="A64" s="1"/>
      <c r="B64" s="8"/>
    </row>
    <row r="65" spans="1:2" ht="12.75">
      <c r="A65" s="1"/>
      <c r="B65" s="8"/>
    </row>
    <row r="66" spans="1:2" ht="12.75">
      <c r="A66" s="1"/>
      <c r="B66" s="8"/>
    </row>
    <row r="67" spans="1:2" ht="12.75">
      <c r="A67" s="1"/>
      <c r="B67" s="8"/>
    </row>
    <row r="68" spans="1:2" ht="12.75">
      <c r="A68" s="1"/>
      <c r="B68" s="8"/>
    </row>
    <row r="69" spans="1:2" ht="12.75">
      <c r="A69" s="1"/>
      <c r="B69" s="8"/>
    </row>
    <row r="70" spans="1:2" ht="12.75">
      <c r="A70" s="1"/>
      <c r="B70" s="8"/>
    </row>
    <row r="71" spans="1:2" ht="12.75">
      <c r="A71" s="1"/>
      <c r="B71" s="8"/>
    </row>
    <row r="72" spans="1:2" ht="12.75">
      <c r="A72" s="1"/>
      <c r="B72" s="8"/>
    </row>
    <row r="73" spans="1:2" ht="12.75">
      <c r="A73" s="1"/>
      <c r="B73" s="8"/>
    </row>
    <row r="74" spans="1:2" ht="12.75">
      <c r="A74" s="1"/>
      <c r="B74" s="8"/>
    </row>
    <row r="75" spans="1:2" ht="12.75">
      <c r="A75" s="1"/>
      <c r="B75" s="8"/>
    </row>
    <row r="76" spans="1:2" ht="12.75">
      <c r="A76" s="1"/>
      <c r="B76" s="8"/>
    </row>
    <row r="77" spans="1:2" ht="12.75">
      <c r="A77" s="1"/>
      <c r="B77" s="8"/>
    </row>
    <row r="78" spans="1:2" ht="12.75">
      <c r="A78" s="1"/>
      <c r="B78" s="8"/>
    </row>
    <row r="79" spans="1:2" ht="12.75">
      <c r="A79" s="1"/>
      <c r="B79" s="8"/>
    </row>
    <row r="80" spans="1:2" ht="12.75">
      <c r="A80" s="1"/>
      <c r="B80" s="8"/>
    </row>
    <row r="81" spans="1:2" ht="12.75">
      <c r="A81" s="1"/>
      <c r="B81" s="8"/>
    </row>
    <row r="82" spans="1:2" ht="12.75">
      <c r="A82" s="1"/>
      <c r="B82" s="8"/>
    </row>
    <row r="83" spans="1:2" ht="12.75">
      <c r="A83" s="1"/>
      <c r="B83" s="8"/>
    </row>
    <row r="84" spans="1:2" ht="12.75">
      <c r="A84" s="1"/>
      <c r="B84" s="8"/>
    </row>
    <row r="85" spans="1:2" ht="12.75">
      <c r="A85" s="1"/>
      <c r="B85" s="8"/>
    </row>
    <row r="86" spans="1:2" ht="12.75">
      <c r="A86" s="1"/>
      <c r="B86" s="8"/>
    </row>
    <row r="87" spans="1:2" ht="12.75">
      <c r="A87" s="1"/>
      <c r="B87" s="8"/>
    </row>
    <row r="88" spans="1:2" ht="12.75">
      <c r="A88" s="1"/>
      <c r="B88" s="8"/>
    </row>
    <row r="89" spans="1:2" ht="12.75">
      <c r="A89" s="1"/>
      <c r="B89" s="8"/>
    </row>
    <row r="90" spans="1:2" ht="12.75">
      <c r="A90" s="1"/>
      <c r="B90" s="8"/>
    </row>
    <row r="91" spans="1:2" ht="12.75">
      <c r="A91" s="1"/>
      <c r="B91" s="8"/>
    </row>
    <row r="92" spans="1:2" ht="12.75">
      <c r="A92" s="1"/>
      <c r="B92" s="8"/>
    </row>
    <row r="93" spans="1:2" ht="12.75">
      <c r="A93" s="1"/>
      <c r="B93" s="8"/>
    </row>
    <row r="94" spans="1:2" ht="12.75">
      <c r="A94" s="1"/>
      <c r="B94" s="8"/>
    </row>
    <row r="95" spans="1:2" ht="12.75">
      <c r="A95" s="1"/>
      <c r="B95" s="8"/>
    </row>
    <row r="96" spans="1:2" ht="12.75">
      <c r="A96" s="1"/>
      <c r="B96" s="8"/>
    </row>
    <row r="97" spans="1:2" ht="12.75">
      <c r="A97" s="1"/>
      <c r="B97" s="8"/>
    </row>
    <row r="98" spans="1:2" ht="12.75">
      <c r="A98" s="1"/>
      <c r="B98" s="8"/>
    </row>
    <row r="99" spans="1:2" ht="12.75">
      <c r="A99" s="1"/>
      <c r="B99" s="8"/>
    </row>
    <row r="100" spans="1:2" ht="12.75">
      <c r="A100" s="1"/>
      <c r="B100" s="8"/>
    </row>
    <row r="101" spans="1:2" ht="12.75">
      <c r="A101" s="1"/>
      <c r="B101" s="8"/>
    </row>
    <row r="102" spans="1:2" ht="12.75">
      <c r="A102" s="1"/>
      <c r="B102" s="8"/>
    </row>
    <row r="103" spans="1:2" ht="12.75">
      <c r="A103" s="1"/>
      <c r="B103" s="8"/>
    </row>
    <row r="104" spans="1:2" ht="12.75">
      <c r="A104" s="1"/>
      <c r="B104" s="8"/>
    </row>
  </sheetData>
  <mergeCells count="1">
    <mergeCell ref="E2:G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I51"/>
  <sheetViews>
    <sheetView zoomScale="75" zoomScaleNormal="75" workbookViewId="0" topLeftCell="A1">
      <pane ySplit="3" topLeftCell="BM9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41.75390625" style="77" customWidth="1"/>
    <col min="2" max="2" width="0.12890625" style="77" hidden="1" customWidth="1"/>
    <col min="3" max="3" width="16.375" style="78" customWidth="1"/>
    <col min="4" max="4" width="14.875" style="77" customWidth="1"/>
    <col min="5" max="5" width="13.25390625" style="77" customWidth="1"/>
    <col min="6" max="6" width="13.625" style="77" customWidth="1"/>
    <col min="7" max="7" width="13.25390625" style="77" customWidth="1"/>
    <col min="8" max="8" width="13.625" style="77" customWidth="1"/>
    <col min="9" max="16384" width="9.125" style="77" customWidth="1"/>
  </cols>
  <sheetData>
    <row r="1" spans="6:8" ht="15.75" thickBot="1">
      <c r="F1" s="79"/>
      <c r="H1" s="79"/>
    </row>
    <row r="2" spans="1:9" ht="16.5" thickBot="1">
      <c r="A2" s="80" t="s">
        <v>182</v>
      </c>
      <c r="B2" s="80" t="s">
        <v>183</v>
      </c>
      <c r="C2" s="81" t="s">
        <v>192</v>
      </c>
      <c r="D2" s="82" t="s">
        <v>52</v>
      </c>
      <c r="E2" s="82" t="s">
        <v>53</v>
      </c>
      <c r="F2" s="506" t="s">
        <v>184</v>
      </c>
      <c r="G2" s="507"/>
      <c r="H2" s="508"/>
      <c r="I2" s="79"/>
    </row>
    <row r="3" spans="1:9" ht="16.5" thickBot="1">
      <c r="A3" s="84"/>
      <c r="B3" s="84"/>
      <c r="C3" s="85" t="s">
        <v>193</v>
      </c>
      <c r="D3" s="86" t="s">
        <v>335</v>
      </c>
      <c r="E3" s="87" t="s">
        <v>338</v>
      </c>
      <c r="F3" s="88" t="s">
        <v>44</v>
      </c>
      <c r="G3" s="87" t="s">
        <v>66</v>
      </c>
      <c r="H3" s="87" t="s">
        <v>171</v>
      </c>
      <c r="I3" s="79"/>
    </row>
    <row r="4" spans="1:9" ht="15">
      <c r="A4" s="89"/>
      <c r="B4" s="90"/>
      <c r="C4" s="91"/>
      <c r="D4" s="188"/>
      <c r="E4" s="189"/>
      <c r="F4" s="188"/>
      <c r="G4" s="189"/>
      <c r="H4" s="188"/>
      <c r="I4" s="79"/>
    </row>
    <row r="5" spans="1:9" ht="31.5">
      <c r="A5" s="93" t="s">
        <v>194</v>
      </c>
      <c r="B5" s="90"/>
      <c r="C5" s="94"/>
      <c r="D5" s="95"/>
      <c r="E5" s="83"/>
      <c r="F5" s="95"/>
      <c r="G5" s="83"/>
      <c r="H5" s="95"/>
      <c r="I5" s="79"/>
    </row>
    <row r="6" spans="1:9" ht="15">
      <c r="A6" s="89"/>
      <c r="B6" s="90"/>
      <c r="C6" s="94"/>
      <c r="D6" s="95"/>
      <c r="E6" s="83"/>
      <c r="F6" s="95"/>
      <c r="G6" s="83"/>
      <c r="H6" s="95"/>
      <c r="I6" s="79"/>
    </row>
    <row r="7" spans="1:9" ht="15">
      <c r="A7" s="96" t="s">
        <v>195</v>
      </c>
      <c r="B7" s="90"/>
      <c r="C7" s="94"/>
      <c r="D7" s="95"/>
      <c r="E7" s="83"/>
      <c r="F7" s="95"/>
      <c r="G7" s="83"/>
      <c r="H7" s="95"/>
      <c r="I7" s="79"/>
    </row>
    <row r="8" spans="1:9" ht="15">
      <c r="A8" s="89"/>
      <c r="B8" s="90"/>
      <c r="C8" s="94"/>
      <c r="D8" s="95"/>
      <c r="E8" s="83"/>
      <c r="F8" s="95"/>
      <c r="G8" s="83"/>
      <c r="H8" s="95"/>
      <c r="I8" s="79"/>
    </row>
    <row r="9" spans="1:9" ht="75.75">
      <c r="A9" s="55" t="s">
        <v>196</v>
      </c>
      <c r="B9" s="97"/>
      <c r="C9" s="98" t="s">
        <v>313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79"/>
    </row>
    <row r="10" spans="1:9" ht="60">
      <c r="A10" s="101"/>
      <c r="B10" s="102"/>
      <c r="C10" s="103" t="s">
        <v>214</v>
      </c>
      <c r="D10" s="104"/>
      <c r="E10" s="190"/>
      <c r="F10" s="104"/>
      <c r="G10" s="190"/>
      <c r="H10" s="104"/>
      <c r="I10" s="79"/>
    </row>
    <row r="11" spans="1:9" ht="32.25" customHeight="1">
      <c r="A11" s="321" t="s">
        <v>147</v>
      </c>
      <c r="B11" s="90"/>
      <c r="C11" s="94"/>
      <c r="D11" s="92"/>
      <c r="E11" s="189"/>
      <c r="F11" s="197"/>
      <c r="G11" s="189"/>
      <c r="H11" s="197"/>
      <c r="I11" s="79"/>
    </row>
    <row r="12" spans="1:9" ht="15">
      <c r="A12" s="105"/>
      <c r="B12" s="102"/>
      <c r="C12" s="103"/>
      <c r="D12" s="106"/>
      <c r="E12" s="191"/>
      <c r="F12" s="106"/>
      <c r="G12" s="191"/>
      <c r="H12" s="106"/>
      <c r="I12" s="79"/>
    </row>
    <row r="13" spans="1:9" ht="75.75">
      <c r="A13" s="55" t="s">
        <v>197</v>
      </c>
      <c r="B13" s="102">
        <v>10</v>
      </c>
      <c r="C13" s="98" t="s">
        <v>313</v>
      </c>
      <c r="D13" s="138">
        <f>SUM(D15,D17,D19,D21,D23,D25,D27,D29,D31,D33,D35,D37,D39,D41)</f>
        <v>13593461</v>
      </c>
      <c r="E13" s="192">
        <f>SUM(E15,E17,E19,E21,E23,E25,E27,E29,E31,E33,E35,E37,E39,E41)</f>
        <v>16249070</v>
      </c>
      <c r="F13" s="138">
        <f>SUM(F15,F17,F19,F21,F23,F25,F27,F29,F31,F33,F35,F37,F39,F41)</f>
        <v>17710031.7696</v>
      </c>
      <c r="G13" s="192">
        <f>SUM(G15,G17,G19,G21,G23,G25,G27,G29,G31,G33,G35,G37,G39,G41)</f>
        <v>19202439.546158515</v>
      </c>
      <c r="H13" s="138">
        <f>SUM(H15,H17,H19,H21,H23,H25,H27,H29,H31,H33,H35,H37,H39,H41)</f>
        <v>20785462.01686847</v>
      </c>
      <c r="I13" s="79"/>
    </row>
    <row r="14" spans="1:9" ht="60">
      <c r="A14" s="108"/>
      <c r="B14" s="90"/>
      <c r="C14" s="109" t="s">
        <v>214</v>
      </c>
      <c r="D14" s="110">
        <v>122.1</v>
      </c>
      <c r="E14" s="187">
        <f>E13/D13*100</f>
        <v>119.53592981213541</v>
      </c>
      <c r="F14" s="135">
        <f>F13/E13*100</f>
        <v>108.99104853139288</v>
      </c>
      <c r="G14" s="187">
        <f>G13/F13*100</f>
        <v>108.42690626405478</v>
      </c>
      <c r="H14" s="135">
        <f>H13/G13*100</f>
        <v>108.24386123911344</v>
      </c>
      <c r="I14" s="79"/>
    </row>
    <row r="15" spans="1:9" ht="111.75" customHeight="1">
      <c r="A15" s="55" t="s">
        <v>198</v>
      </c>
      <c r="B15" s="97"/>
      <c r="C15" s="98" t="s">
        <v>313</v>
      </c>
      <c r="D15" s="134">
        <v>4403325</v>
      </c>
      <c r="E15" s="327">
        <v>5068227</v>
      </c>
      <c r="F15" s="322">
        <v>5350021</v>
      </c>
      <c r="G15" s="327">
        <v>5656363</v>
      </c>
      <c r="H15" s="322">
        <v>6019071</v>
      </c>
      <c r="I15" s="79"/>
    </row>
    <row r="16" spans="1:9" ht="55.5" customHeight="1">
      <c r="A16" s="112"/>
      <c r="B16" s="97"/>
      <c r="C16" s="98" t="s">
        <v>214</v>
      </c>
      <c r="D16" s="111">
        <v>117.9</v>
      </c>
      <c r="E16" s="187">
        <f>E15/D15*100</f>
        <v>115.09999829674167</v>
      </c>
      <c r="F16" s="135">
        <f>F15/E15*100</f>
        <v>105.56001142016724</v>
      </c>
      <c r="G16" s="187">
        <f>G15/F15*100</f>
        <v>105.7259962157158</v>
      </c>
      <c r="H16" s="135">
        <f>H15/G15*100</f>
        <v>106.41238902100166</v>
      </c>
      <c r="I16" s="79"/>
    </row>
    <row r="17" spans="1:9" ht="91.5">
      <c r="A17" s="55" t="s">
        <v>199</v>
      </c>
      <c r="B17" s="97"/>
      <c r="C17" s="98" t="s">
        <v>313</v>
      </c>
      <c r="D17" s="111"/>
      <c r="E17" s="193"/>
      <c r="F17" s="111"/>
      <c r="G17" s="193"/>
      <c r="H17" s="111"/>
      <c r="I17" s="113"/>
    </row>
    <row r="18" spans="1:9" ht="60">
      <c r="A18" s="112"/>
      <c r="B18" s="97"/>
      <c r="C18" s="98" t="s">
        <v>214</v>
      </c>
      <c r="D18" s="111"/>
      <c r="E18" s="131"/>
      <c r="F18" s="111"/>
      <c r="G18" s="131"/>
      <c r="H18" s="111"/>
      <c r="I18" s="79"/>
    </row>
    <row r="19" spans="1:9" ht="91.5">
      <c r="A19" s="55" t="s">
        <v>200</v>
      </c>
      <c r="B19" s="102"/>
      <c r="C19" s="98" t="s">
        <v>313</v>
      </c>
      <c r="D19" s="107"/>
      <c r="E19" s="194"/>
      <c r="F19" s="107"/>
      <c r="G19" s="194"/>
      <c r="H19" s="107"/>
      <c r="I19" s="113"/>
    </row>
    <row r="20" spans="1:9" ht="60">
      <c r="A20" s="112"/>
      <c r="B20" s="97"/>
      <c r="C20" s="98" t="s">
        <v>214</v>
      </c>
      <c r="D20" s="111"/>
      <c r="E20" s="131"/>
      <c r="F20" s="111"/>
      <c r="G20" s="131"/>
      <c r="H20" s="111"/>
      <c r="I20" s="79"/>
    </row>
    <row r="21" spans="1:8" ht="91.5">
      <c r="A21" s="55" t="s">
        <v>201</v>
      </c>
      <c r="B21" s="102">
        <v>10</v>
      </c>
      <c r="C21" s="98" t="s">
        <v>313</v>
      </c>
      <c r="D21" s="111"/>
      <c r="E21" s="131"/>
      <c r="F21" s="111"/>
      <c r="G21" s="131"/>
      <c r="H21" s="111"/>
    </row>
    <row r="22" spans="1:9" ht="60">
      <c r="A22" s="112"/>
      <c r="B22" s="97"/>
      <c r="C22" s="98" t="s">
        <v>214</v>
      </c>
      <c r="D22" s="111"/>
      <c r="E22" s="131"/>
      <c r="F22" s="111"/>
      <c r="G22" s="131"/>
      <c r="H22" s="111"/>
      <c r="I22" s="79"/>
    </row>
    <row r="23" spans="1:8" ht="106.5">
      <c r="A23" s="55" t="s">
        <v>202</v>
      </c>
      <c r="B23" s="115"/>
      <c r="C23" s="98" t="s">
        <v>313</v>
      </c>
      <c r="D23" s="134">
        <v>8387</v>
      </c>
      <c r="E23" s="323">
        <v>8450</v>
      </c>
      <c r="F23" s="322">
        <v>9000</v>
      </c>
      <c r="G23" s="327">
        <v>9577</v>
      </c>
      <c r="H23" s="322">
        <v>10134</v>
      </c>
    </row>
    <row r="24" spans="1:9" ht="60">
      <c r="A24" s="112"/>
      <c r="B24" s="115"/>
      <c r="C24" s="98" t="s">
        <v>214</v>
      </c>
      <c r="D24" s="111">
        <v>126.9</v>
      </c>
      <c r="E24" s="187">
        <f>E23/D23*100</f>
        <v>100.7511625134136</v>
      </c>
      <c r="F24" s="135">
        <f>F23/E23*100</f>
        <v>106.50887573964498</v>
      </c>
      <c r="G24" s="187">
        <f>G23/F23*100</f>
        <v>106.4111111111111</v>
      </c>
      <c r="H24" s="135">
        <f>H23/G23*100</f>
        <v>105.81601754202778</v>
      </c>
      <c r="I24" s="79"/>
    </row>
    <row r="25" spans="1:8" ht="106.5">
      <c r="A25" s="55" t="s">
        <v>203</v>
      </c>
      <c r="B25" s="90"/>
      <c r="C25" s="98" t="s">
        <v>313</v>
      </c>
      <c r="D25" s="110"/>
      <c r="E25" s="195"/>
      <c r="F25" s="110"/>
      <c r="G25" s="195"/>
      <c r="H25" s="110"/>
    </row>
    <row r="26" spans="1:9" ht="60">
      <c r="A26" s="112"/>
      <c r="B26" s="97"/>
      <c r="C26" s="98" t="s">
        <v>214</v>
      </c>
      <c r="D26" s="111"/>
      <c r="E26" s="131"/>
      <c r="F26" s="111"/>
      <c r="G26" s="131"/>
      <c r="H26" s="111"/>
      <c r="I26" s="79"/>
    </row>
    <row r="27" spans="1:8" ht="76.5">
      <c r="A27" s="55" t="s">
        <v>204</v>
      </c>
      <c r="B27" s="90">
        <v>10</v>
      </c>
      <c r="C27" s="98" t="s">
        <v>313</v>
      </c>
      <c r="D27" s="325">
        <v>1227266</v>
      </c>
      <c r="E27" s="328">
        <v>1298400</v>
      </c>
      <c r="F27" s="430">
        <f>E27*1.022*1.002</f>
        <v>1329618.7296</v>
      </c>
      <c r="G27" s="431">
        <f>F27*1.056*1.002</f>
        <v>1406885.5332145153</v>
      </c>
      <c r="H27" s="325">
        <f>G27*1.058*1.002</f>
        <v>1491461.863929239</v>
      </c>
    </row>
    <row r="28" spans="1:9" ht="60">
      <c r="A28" s="112"/>
      <c r="B28" s="97"/>
      <c r="C28" s="98" t="s">
        <v>214</v>
      </c>
      <c r="D28" s="111">
        <v>143.2</v>
      </c>
      <c r="E28" s="187">
        <f>E27/D27*100</f>
        <v>105.79613547511298</v>
      </c>
      <c r="F28" s="135">
        <f>F27/E27*100</f>
        <v>102.4044</v>
      </c>
      <c r="G28" s="187">
        <f>G27/F27*100</f>
        <v>105.81120000000001</v>
      </c>
      <c r="H28" s="135">
        <f>H27/G27*100</f>
        <v>106.0116</v>
      </c>
      <c r="I28" s="79"/>
    </row>
    <row r="29" spans="1:8" ht="91.5">
      <c r="A29" s="55" t="s">
        <v>205</v>
      </c>
      <c r="B29" s="102"/>
      <c r="C29" s="98" t="s">
        <v>313</v>
      </c>
      <c r="D29" s="138">
        <v>1266644</v>
      </c>
      <c r="E29" s="192">
        <v>1434623</v>
      </c>
      <c r="F29" s="324">
        <v>1504030</v>
      </c>
      <c r="G29" s="432">
        <v>1621555</v>
      </c>
      <c r="H29" s="324">
        <v>1733377</v>
      </c>
    </row>
    <row r="30" spans="1:9" ht="60">
      <c r="A30" s="112"/>
      <c r="B30" s="97"/>
      <c r="C30" s="98" t="s">
        <v>214</v>
      </c>
      <c r="D30" s="111">
        <v>116.9</v>
      </c>
      <c r="E30" s="187">
        <f>E29/D29*100</f>
        <v>113.26173731529931</v>
      </c>
      <c r="F30" s="135">
        <f>F29/E29*100</f>
        <v>104.83799576613508</v>
      </c>
      <c r="G30" s="187">
        <f>G29/F29*100</f>
        <v>107.81400636955381</v>
      </c>
      <c r="H30" s="135">
        <f>H29/G29*100</f>
        <v>106.89597330957012</v>
      </c>
      <c r="I30" s="79"/>
    </row>
    <row r="31" spans="1:8" ht="106.5">
      <c r="A31" s="55" t="s">
        <v>206</v>
      </c>
      <c r="B31" s="97">
        <v>10</v>
      </c>
      <c r="C31" s="98" t="s">
        <v>313</v>
      </c>
      <c r="D31" s="134">
        <v>504517</v>
      </c>
      <c r="E31" s="323">
        <v>1940790</v>
      </c>
      <c r="F31" s="322">
        <v>2464027</v>
      </c>
      <c r="G31" s="327">
        <v>2705896</v>
      </c>
      <c r="H31" s="322">
        <v>2971020</v>
      </c>
    </row>
    <row r="32" spans="1:9" ht="60">
      <c r="A32" s="112"/>
      <c r="B32" s="97"/>
      <c r="C32" s="98" t="s">
        <v>214</v>
      </c>
      <c r="D32" s="111"/>
      <c r="E32" s="135">
        <f>E31/D31*100</f>
        <v>384.6827758033922</v>
      </c>
      <c r="F32" s="135">
        <f>F31/E31*100</f>
        <v>126.96000082440655</v>
      </c>
      <c r="G32" s="187">
        <f>G31/F31*100</f>
        <v>109.81600445124992</v>
      </c>
      <c r="H32" s="135">
        <f>H31/G31*100</f>
        <v>109.79801145350746</v>
      </c>
      <c r="I32" s="79"/>
    </row>
    <row r="33" spans="1:8" ht="136.5" customHeight="1">
      <c r="A33" s="55" t="s">
        <v>207</v>
      </c>
      <c r="B33" s="102"/>
      <c r="C33" s="98" t="s">
        <v>313</v>
      </c>
      <c r="D33" s="134">
        <v>2027497</v>
      </c>
      <c r="E33" s="323">
        <v>1811100</v>
      </c>
      <c r="F33" s="322">
        <v>1968821</v>
      </c>
      <c r="G33" s="327">
        <v>2284455</v>
      </c>
      <c r="H33" s="322">
        <v>2620603</v>
      </c>
    </row>
    <row r="34" spans="1:9" ht="60">
      <c r="A34" s="112"/>
      <c r="B34" s="97"/>
      <c r="C34" s="98" t="s">
        <v>214</v>
      </c>
      <c r="D34" s="111">
        <v>126.6</v>
      </c>
      <c r="E34" s="187">
        <f>E33/D33*100</f>
        <v>89.32688926296808</v>
      </c>
      <c r="F34" s="135">
        <f>F33/E33*100</f>
        <v>108.70857489923252</v>
      </c>
      <c r="G34" s="187">
        <f>G33/F33*100</f>
        <v>116.03162501822158</v>
      </c>
      <c r="H34" s="135">
        <f>H33/G33*100</f>
        <v>114.71458181491865</v>
      </c>
      <c r="I34" s="79"/>
    </row>
    <row r="35" spans="1:8" ht="91.5">
      <c r="A35" s="55" t="s">
        <v>208</v>
      </c>
      <c r="B35" s="90"/>
      <c r="C35" s="98" t="s">
        <v>313</v>
      </c>
      <c r="D35" s="325">
        <v>897725</v>
      </c>
      <c r="E35" s="328">
        <v>1058800</v>
      </c>
      <c r="F35" s="430">
        <v>1162880.04</v>
      </c>
      <c r="G35" s="431">
        <v>1306612.0129440003</v>
      </c>
      <c r="H35" s="430">
        <v>1451489.1529392311</v>
      </c>
    </row>
    <row r="36" spans="1:9" ht="60">
      <c r="A36" s="112"/>
      <c r="B36" s="97"/>
      <c r="C36" s="98" t="s">
        <v>214</v>
      </c>
      <c r="D36" s="111">
        <v>105.2</v>
      </c>
      <c r="E36" s="187">
        <f>E35/D35*100</f>
        <v>117.94257706981537</v>
      </c>
      <c r="F36" s="135">
        <f>F35/E35*100</f>
        <v>109.83000000000001</v>
      </c>
      <c r="G36" s="187">
        <f>G35/F35*100</f>
        <v>112.36000000000001</v>
      </c>
      <c r="H36" s="135">
        <f>H35/G35*100</f>
        <v>111.08800000000001</v>
      </c>
      <c r="I36" s="79"/>
    </row>
    <row r="37" spans="1:8" ht="106.5">
      <c r="A37" s="55" t="s">
        <v>209</v>
      </c>
      <c r="B37" s="116"/>
      <c r="C37" s="98" t="s">
        <v>313</v>
      </c>
      <c r="D37" s="325">
        <v>833524</v>
      </c>
      <c r="E37" s="326">
        <v>877160</v>
      </c>
      <c r="F37" s="326">
        <v>964624</v>
      </c>
      <c r="G37" s="433">
        <v>1031312</v>
      </c>
      <c r="H37" s="433">
        <v>1094344</v>
      </c>
    </row>
    <row r="38" spans="1:9" ht="60">
      <c r="A38" s="112"/>
      <c r="B38" s="97"/>
      <c r="C38" s="98" t="s">
        <v>214</v>
      </c>
      <c r="D38" s="111">
        <v>108.4</v>
      </c>
      <c r="E38" s="187">
        <f>E37/D37*100</f>
        <v>105.23512220403973</v>
      </c>
      <c r="F38" s="135">
        <f>F37/E37*100</f>
        <v>109.97127091978658</v>
      </c>
      <c r="G38" s="187">
        <f>G37/F37*100</f>
        <v>106.91336728093019</v>
      </c>
      <c r="H38" s="135">
        <f>H37/G37*100</f>
        <v>106.11182648897714</v>
      </c>
      <c r="I38" s="79"/>
    </row>
    <row r="39" spans="1:8" ht="91.5">
      <c r="A39" s="55" t="s">
        <v>210</v>
      </c>
      <c r="B39" s="117"/>
      <c r="C39" s="98" t="s">
        <v>313</v>
      </c>
      <c r="D39" s="138">
        <v>2422035</v>
      </c>
      <c r="E39" s="327">
        <v>2748460</v>
      </c>
      <c r="F39" s="322">
        <v>2953751</v>
      </c>
      <c r="G39" s="327">
        <v>3176316</v>
      </c>
      <c r="H39" s="322">
        <v>3390292</v>
      </c>
    </row>
    <row r="40" spans="1:9" ht="60">
      <c r="A40" s="112"/>
      <c r="B40" s="97"/>
      <c r="C40" s="98" t="s">
        <v>214</v>
      </c>
      <c r="D40" s="111">
        <v>108.8</v>
      </c>
      <c r="E40" s="187">
        <f>E39/D39*100</f>
        <v>113.47730317687399</v>
      </c>
      <c r="F40" s="135">
        <f>F39/E39*100</f>
        <v>107.46931008637563</v>
      </c>
      <c r="G40" s="187">
        <f>G39/F39*100</f>
        <v>107.53499533305279</v>
      </c>
      <c r="H40" s="135">
        <f>H39/G39*100</f>
        <v>106.7366093298022</v>
      </c>
      <c r="I40" s="79"/>
    </row>
    <row r="41" spans="1:8" ht="93.75" customHeight="1">
      <c r="A41" s="55" t="s">
        <v>211</v>
      </c>
      <c r="B41" s="116"/>
      <c r="C41" s="98" t="s">
        <v>313</v>
      </c>
      <c r="D41" s="325">
        <v>2541</v>
      </c>
      <c r="E41" s="328">
        <v>3060</v>
      </c>
      <c r="F41" s="430">
        <v>3259</v>
      </c>
      <c r="G41" s="431">
        <v>3468</v>
      </c>
      <c r="H41" s="430">
        <v>3670</v>
      </c>
    </row>
    <row r="42" spans="1:9" ht="60">
      <c r="A42" s="112"/>
      <c r="B42" s="97"/>
      <c r="C42" s="98" t="s">
        <v>214</v>
      </c>
      <c r="D42" s="111">
        <v>130.4</v>
      </c>
      <c r="E42" s="187">
        <f>E41/D41*100</f>
        <v>120.4250295159386</v>
      </c>
      <c r="F42" s="135">
        <f>F41/E41*100</f>
        <v>106.50326797385621</v>
      </c>
      <c r="G42" s="187">
        <f>G41/F41*100</f>
        <v>106.41301012580546</v>
      </c>
      <c r="H42" s="135">
        <f>H41/G41*100</f>
        <v>105.8246828143022</v>
      </c>
      <c r="I42" s="79"/>
    </row>
    <row r="43" spans="1:8" ht="30">
      <c r="A43" s="119" t="s">
        <v>212</v>
      </c>
      <c r="B43" s="120"/>
      <c r="C43" s="121"/>
      <c r="D43" s="122"/>
      <c r="E43" s="196"/>
      <c r="F43" s="122"/>
      <c r="G43" s="196"/>
      <c r="H43" s="122"/>
    </row>
    <row r="44" spans="1:8" ht="12.75" customHeight="1">
      <c r="A44" s="123"/>
      <c r="B44" s="117"/>
      <c r="C44" s="124"/>
      <c r="D44" s="118"/>
      <c r="E44" s="125"/>
      <c r="F44" s="118"/>
      <c r="G44" s="125"/>
      <c r="H44" s="118"/>
    </row>
    <row r="45" spans="1:8" ht="96" customHeight="1">
      <c r="A45" s="101" t="s">
        <v>213</v>
      </c>
      <c r="B45" s="117"/>
      <c r="C45" s="98" t="s">
        <v>313</v>
      </c>
      <c r="D45" s="138">
        <v>816569</v>
      </c>
      <c r="E45" s="192">
        <v>1374864</v>
      </c>
      <c r="F45" s="324">
        <v>1541223</v>
      </c>
      <c r="G45" s="432">
        <v>1743431</v>
      </c>
      <c r="H45" s="324">
        <v>1883177</v>
      </c>
    </row>
    <row r="46" spans="1:9" ht="60.75" thickBot="1">
      <c r="A46" s="233"/>
      <c r="B46" s="234"/>
      <c r="C46" s="235" t="s">
        <v>214</v>
      </c>
      <c r="D46" s="136">
        <v>102.4</v>
      </c>
      <c r="E46" s="236">
        <f>E45/D45*100</f>
        <v>168.37082965432194</v>
      </c>
      <c r="F46" s="137">
        <f>F45/E45*100</f>
        <v>112.10003316691687</v>
      </c>
      <c r="G46" s="236">
        <f>G45/F45*100</f>
        <v>113.11997030929332</v>
      </c>
      <c r="H46" s="137">
        <f>H45/G45*100</f>
        <v>108.01557388849916</v>
      </c>
      <c r="I46" s="79"/>
    </row>
    <row r="49" spans="1:3" s="114" customFormat="1" ht="15">
      <c r="A49" s="126" t="s">
        <v>314</v>
      </c>
      <c r="C49" s="116"/>
    </row>
    <row r="50" ht="15">
      <c r="A50" s="126" t="s">
        <v>51</v>
      </c>
    </row>
    <row r="51" ht="15">
      <c r="A51" s="79"/>
    </row>
  </sheetData>
  <mergeCells count="1">
    <mergeCell ref="F2:H2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52.00390625" style="40" customWidth="1"/>
    <col min="2" max="2" width="16.75390625" style="220" customWidth="1"/>
    <col min="3" max="3" width="11.00390625" style="40" customWidth="1"/>
    <col min="4" max="4" width="10.875" style="40" customWidth="1"/>
    <col min="5" max="5" width="10.75390625" style="40" customWidth="1"/>
    <col min="6" max="6" width="10.375" style="40" customWidth="1"/>
    <col min="7" max="7" width="10.625" style="40" customWidth="1"/>
    <col min="8" max="16384" width="9.125" style="40" customWidth="1"/>
  </cols>
  <sheetData>
    <row r="1" spans="5:7" ht="15.75" thickBot="1">
      <c r="E1" s="2"/>
      <c r="G1" s="2"/>
    </row>
    <row r="2" spans="1:8" ht="16.5" thickBot="1">
      <c r="A2" s="23" t="s">
        <v>182</v>
      </c>
      <c r="B2" s="29" t="s">
        <v>192</v>
      </c>
      <c r="C2" s="140" t="s">
        <v>52</v>
      </c>
      <c r="D2" s="396" t="s">
        <v>53</v>
      </c>
      <c r="E2" s="503" t="s">
        <v>184</v>
      </c>
      <c r="F2" s="504"/>
      <c r="G2" s="505"/>
      <c r="H2" s="3"/>
    </row>
    <row r="3" spans="1:8" ht="16.5" thickBot="1">
      <c r="A3" s="28"/>
      <c r="B3" s="435" t="s">
        <v>193</v>
      </c>
      <c r="C3" s="24" t="s">
        <v>335</v>
      </c>
      <c r="D3" s="320" t="s">
        <v>338</v>
      </c>
      <c r="E3" s="24" t="s">
        <v>44</v>
      </c>
      <c r="F3" s="435" t="s">
        <v>66</v>
      </c>
      <c r="G3" s="24" t="s">
        <v>171</v>
      </c>
      <c r="H3" s="3"/>
    </row>
    <row r="4" spans="1:8" ht="15">
      <c r="A4" s="4"/>
      <c r="B4" s="436"/>
      <c r="C4" s="10"/>
      <c r="D4" s="67"/>
      <c r="E4" s="10"/>
      <c r="F4" s="67"/>
      <c r="G4" s="10"/>
      <c r="H4" s="3"/>
    </row>
    <row r="5" spans="1:8" ht="15.75">
      <c r="A5" s="28" t="s">
        <v>215</v>
      </c>
      <c r="B5" s="5"/>
      <c r="C5" s="13"/>
      <c r="D5" s="3"/>
      <c r="E5" s="13"/>
      <c r="F5" s="3"/>
      <c r="G5" s="13"/>
      <c r="H5" s="3"/>
    </row>
    <row r="6" spans="1:8" ht="15.75">
      <c r="A6" s="28" t="s">
        <v>216</v>
      </c>
      <c r="B6" s="5"/>
      <c r="C6" s="13"/>
      <c r="D6" s="3"/>
      <c r="E6" s="13"/>
      <c r="F6" s="3"/>
      <c r="G6" s="13"/>
      <c r="H6" s="3"/>
    </row>
    <row r="7" spans="1:8" ht="15.75">
      <c r="A7" s="28" t="s">
        <v>217</v>
      </c>
      <c r="B7" s="5"/>
      <c r="C7" s="13"/>
      <c r="D7" s="3"/>
      <c r="E7" s="13"/>
      <c r="F7" s="3"/>
      <c r="G7" s="13"/>
      <c r="H7" s="3"/>
    </row>
    <row r="8" spans="1:8" ht="18.75" customHeight="1">
      <c r="A8" s="393" t="s">
        <v>125</v>
      </c>
      <c r="B8" s="5"/>
      <c r="C8" s="13"/>
      <c r="D8" s="3"/>
      <c r="E8" s="13"/>
      <c r="F8" s="3"/>
      <c r="G8" s="13"/>
      <c r="H8" s="3"/>
    </row>
    <row r="9" spans="1:8" ht="31.5">
      <c r="A9" s="400" t="s">
        <v>138</v>
      </c>
      <c r="B9" s="5"/>
      <c r="C9" s="13"/>
      <c r="D9" s="3"/>
      <c r="E9" s="13"/>
      <c r="F9" s="3"/>
      <c r="G9" s="13"/>
      <c r="H9" s="3"/>
    </row>
    <row r="10" spans="1:7" ht="15">
      <c r="A10" s="166" t="s">
        <v>107</v>
      </c>
      <c r="B10" s="439" t="s">
        <v>218</v>
      </c>
      <c r="C10" s="173">
        <v>11.94</v>
      </c>
      <c r="D10" s="440">
        <v>10.74</v>
      </c>
      <c r="E10" s="173">
        <v>10.74</v>
      </c>
      <c r="F10" s="440">
        <v>10.74</v>
      </c>
      <c r="G10" s="173">
        <v>10.74</v>
      </c>
    </row>
    <row r="11" spans="1:7" ht="15">
      <c r="A11" s="177" t="s">
        <v>108</v>
      </c>
      <c r="B11" s="179" t="s">
        <v>106</v>
      </c>
      <c r="C11" s="397">
        <v>880</v>
      </c>
      <c r="D11" s="271">
        <v>820</v>
      </c>
      <c r="E11" s="397">
        <v>820</v>
      </c>
      <c r="F11" s="271">
        <v>820</v>
      </c>
      <c r="G11" s="397">
        <v>820</v>
      </c>
    </row>
    <row r="12" spans="1:7" ht="15">
      <c r="A12" s="166" t="s">
        <v>131</v>
      </c>
      <c r="B12" s="439" t="s">
        <v>119</v>
      </c>
      <c r="C12" s="173">
        <v>111.5</v>
      </c>
      <c r="D12" s="440">
        <v>126.5</v>
      </c>
      <c r="E12" s="441">
        <v>140</v>
      </c>
      <c r="F12" s="440">
        <v>144.2</v>
      </c>
      <c r="G12" s="173">
        <v>144.2</v>
      </c>
    </row>
    <row r="13" spans="1:7" ht="15">
      <c r="A13" s="166" t="s">
        <v>120</v>
      </c>
      <c r="B13" s="439" t="s">
        <v>176</v>
      </c>
      <c r="C13" s="173">
        <v>1200.1</v>
      </c>
      <c r="D13" s="440">
        <v>1260</v>
      </c>
      <c r="E13" s="173">
        <v>1320</v>
      </c>
      <c r="F13" s="440">
        <v>1395</v>
      </c>
      <c r="G13" s="173">
        <v>1510</v>
      </c>
    </row>
    <row r="14" spans="1:7" ht="15">
      <c r="A14" s="177"/>
      <c r="B14" s="179"/>
      <c r="C14" s="397"/>
      <c r="D14" s="271"/>
      <c r="E14" s="397"/>
      <c r="F14" s="271"/>
      <c r="G14" s="397"/>
    </row>
    <row r="15" spans="1:7" ht="35.25" customHeight="1">
      <c r="A15" s="402" t="s">
        <v>139</v>
      </c>
      <c r="B15" s="179"/>
      <c r="C15" s="177"/>
      <c r="D15" s="175"/>
      <c r="E15" s="177"/>
      <c r="F15" s="175"/>
      <c r="G15" s="177"/>
    </row>
    <row r="16" spans="1:7" ht="15">
      <c r="A16" s="166" t="s">
        <v>179</v>
      </c>
      <c r="B16" s="439" t="s">
        <v>99</v>
      </c>
      <c r="C16" s="166">
        <v>109.8</v>
      </c>
      <c r="D16" s="186">
        <v>229.9</v>
      </c>
      <c r="E16" s="166">
        <v>270</v>
      </c>
      <c r="F16" s="186">
        <v>280</v>
      </c>
      <c r="G16" s="166">
        <v>290</v>
      </c>
    </row>
    <row r="17" spans="1:7" ht="15">
      <c r="A17" s="177"/>
      <c r="B17" s="179"/>
      <c r="C17" s="177"/>
      <c r="D17" s="175"/>
      <c r="E17" s="177"/>
      <c r="F17" s="175"/>
      <c r="G17" s="177"/>
    </row>
    <row r="18" spans="1:7" ht="47.25">
      <c r="A18" s="402" t="s">
        <v>143</v>
      </c>
      <c r="B18" s="179"/>
      <c r="C18" s="397"/>
      <c r="D18" s="271"/>
      <c r="E18" s="397"/>
      <c r="F18" s="271"/>
      <c r="G18" s="397"/>
    </row>
    <row r="19" spans="1:7" ht="15">
      <c r="A19" s="166" t="s">
        <v>102</v>
      </c>
      <c r="B19" s="439" t="s">
        <v>103</v>
      </c>
      <c r="C19" s="173">
        <v>450</v>
      </c>
      <c r="D19" s="440">
        <v>480</v>
      </c>
      <c r="E19" s="173">
        <v>510</v>
      </c>
      <c r="F19" s="440">
        <v>550</v>
      </c>
      <c r="G19" s="173">
        <v>500</v>
      </c>
    </row>
    <row r="20" spans="1:7" ht="15">
      <c r="A20" s="166" t="s">
        <v>104</v>
      </c>
      <c r="B20" s="439" t="s">
        <v>105</v>
      </c>
      <c r="C20" s="173">
        <v>2.18</v>
      </c>
      <c r="D20" s="440">
        <v>2.2</v>
      </c>
      <c r="E20" s="173">
        <v>2.2</v>
      </c>
      <c r="F20" s="440">
        <v>2.2</v>
      </c>
      <c r="G20" s="441">
        <v>2.3</v>
      </c>
    </row>
    <row r="21" spans="1:7" ht="15">
      <c r="A21" s="177"/>
      <c r="B21" s="179"/>
      <c r="C21" s="397"/>
      <c r="D21" s="271"/>
      <c r="E21" s="397"/>
      <c r="F21" s="271"/>
      <c r="G21" s="397"/>
    </row>
    <row r="22" spans="1:7" ht="31.5">
      <c r="A22" s="403" t="s">
        <v>140</v>
      </c>
      <c r="B22" s="179"/>
      <c r="C22" s="397"/>
      <c r="D22" s="271"/>
      <c r="E22" s="397"/>
      <c r="F22" s="271"/>
      <c r="G22" s="397"/>
    </row>
    <row r="23" spans="1:7" ht="15">
      <c r="A23" s="442" t="s">
        <v>111</v>
      </c>
      <c r="B23" s="439" t="s">
        <v>103</v>
      </c>
      <c r="C23" s="173">
        <v>14897</v>
      </c>
      <c r="D23" s="440">
        <v>17500</v>
      </c>
      <c r="E23" s="173">
        <v>20000</v>
      </c>
      <c r="F23" s="440">
        <v>22000</v>
      </c>
      <c r="G23" s="173">
        <v>24000</v>
      </c>
    </row>
    <row r="24" spans="1:7" ht="15">
      <c r="A24" s="401" t="s">
        <v>112</v>
      </c>
      <c r="B24" s="179" t="s">
        <v>103</v>
      </c>
      <c r="C24" s="397">
        <v>87</v>
      </c>
      <c r="D24" s="271">
        <v>85</v>
      </c>
      <c r="E24" s="397">
        <v>90</v>
      </c>
      <c r="F24" s="271">
        <v>95</v>
      </c>
      <c r="G24" s="397">
        <v>100</v>
      </c>
    </row>
    <row r="25" spans="1:7" ht="15">
      <c r="A25" s="442" t="s">
        <v>129</v>
      </c>
      <c r="B25" s="439" t="s">
        <v>118</v>
      </c>
      <c r="C25" s="173">
        <v>591.6</v>
      </c>
      <c r="D25" s="440">
        <v>430</v>
      </c>
      <c r="E25" s="173">
        <v>480</v>
      </c>
      <c r="F25" s="440">
        <v>530</v>
      </c>
      <c r="G25" s="173">
        <v>580</v>
      </c>
    </row>
    <row r="26" spans="1:7" ht="15">
      <c r="A26" s="177" t="s">
        <v>113</v>
      </c>
      <c r="B26" s="179" t="s">
        <v>103</v>
      </c>
      <c r="C26" s="397">
        <v>11</v>
      </c>
      <c r="D26" s="271">
        <v>30</v>
      </c>
      <c r="E26" s="397">
        <v>35</v>
      </c>
      <c r="F26" s="271">
        <v>40</v>
      </c>
      <c r="G26" s="397">
        <v>45</v>
      </c>
    </row>
    <row r="27" spans="1:7" ht="15">
      <c r="A27" s="166" t="s">
        <v>130</v>
      </c>
      <c r="B27" s="439" t="s">
        <v>103</v>
      </c>
      <c r="C27" s="173">
        <v>23</v>
      </c>
      <c r="D27" s="440">
        <v>20</v>
      </c>
      <c r="E27" s="173">
        <v>22</v>
      </c>
      <c r="F27" s="440">
        <v>22</v>
      </c>
      <c r="G27" s="173">
        <v>22</v>
      </c>
    </row>
    <row r="28" spans="1:7" ht="15">
      <c r="A28" s="166" t="s">
        <v>114</v>
      </c>
      <c r="B28" s="439" t="s">
        <v>121</v>
      </c>
      <c r="C28" s="173">
        <v>515.8</v>
      </c>
      <c r="D28" s="440">
        <v>530</v>
      </c>
      <c r="E28" s="173">
        <v>580</v>
      </c>
      <c r="F28" s="440">
        <v>620</v>
      </c>
      <c r="G28" s="173">
        <v>670</v>
      </c>
    </row>
    <row r="29" spans="1:7" ht="15.75">
      <c r="A29" s="403"/>
      <c r="B29" s="179"/>
      <c r="C29" s="397"/>
      <c r="D29" s="271"/>
      <c r="E29" s="397"/>
      <c r="F29" s="271"/>
      <c r="G29" s="397"/>
    </row>
    <row r="30" spans="1:7" ht="47.25">
      <c r="A30" s="402" t="s">
        <v>141</v>
      </c>
      <c r="B30" s="179"/>
      <c r="C30" s="397"/>
      <c r="D30" s="271"/>
      <c r="E30" s="397"/>
      <c r="F30" s="271"/>
      <c r="G30" s="397"/>
    </row>
    <row r="31" spans="1:7" ht="15">
      <c r="A31" s="166" t="s">
        <v>115</v>
      </c>
      <c r="B31" s="439" t="s">
        <v>116</v>
      </c>
      <c r="C31" s="173">
        <v>22</v>
      </c>
      <c r="D31" s="440">
        <v>34</v>
      </c>
      <c r="E31" s="173">
        <v>31</v>
      </c>
      <c r="F31" s="440">
        <v>32</v>
      </c>
      <c r="G31" s="173">
        <v>32</v>
      </c>
    </row>
    <row r="32" spans="1:7" ht="15">
      <c r="A32" s="166" t="s">
        <v>117</v>
      </c>
      <c r="B32" s="439" t="s">
        <v>116</v>
      </c>
      <c r="C32" s="173">
        <v>43</v>
      </c>
      <c r="D32" s="440">
        <v>36</v>
      </c>
      <c r="E32" s="173">
        <v>40</v>
      </c>
      <c r="F32" s="440">
        <v>42</v>
      </c>
      <c r="G32" s="173">
        <v>42</v>
      </c>
    </row>
    <row r="33" spans="1:7" ht="30">
      <c r="A33" s="443" t="s">
        <v>122</v>
      </c>
      <c r="B33" s="444" t="s">
        <v>118</v>
      </c>
      <c r="C33" s="166">
        <v>307.5</v>
      </c>
      <c r="D33" s="186">
        <v>310.6</v>
      </c>
      <c r="E33" s="166">
        <v>326.1</v>
      </c>
      <c r="F33" s="186">
        <v>342.4</v>
      </c>
      <c r="G33" s="166">
        <v>359.5</v>
      </c>
    </row>
    <row r="34" spans="1:7" ht="15">
      <c r="A34" s="404"/>
      <c r="B34" s="437"/>
      <c r="C34" s="177"/>
      <c r="D34" s="175"/>
      <c r="E34" s="177"/>
      <c r="F34" s="175"/>
      <c r="G34" s="177"/>
    </row>
    <row r="35" spans="1:7" ht="31.5">
      <c r="A35" s="405" t="s">
        <v>142</v>
      </c>
      <c r="B35" s="437"/>
      <c r="C35" s="177"/>
      <c r="D35" s="175"/>
      <c r="E35" s="177"/>
      <c r="F35" s="175"/>
      <c r="G35" s="177"/>
    </row>
    <row r="36" spans="1:7" ht="15">
      <c r="A36" s="442" t="s">
        <v>109</v>
      </c>
      <c r="B36" s="439" t="s">
        <v>110</v>
      </c>
      <c r="C36" s="173">
        <v>498</v>
      </c>
      <c r="D36" s="440">
        <v>531</v>
      </c>
      <c r="E36" s="173">
        <v>537</v>
      </c>
      <c r="F36" s="440">
        <v>538</v>
      </c>
      <c r="G36" s="173">
        <v>543</v>
      </c>
    </row>
    <row r="37" spans="1:7" ht="15">
      <c r="A37" s="401"/>
      <c r="B37" s="179"/>
      <c r="C37" s="397"/>
      <c r="D37" s="399"/>
      <c r="E37" s="398"/>
      <c r="F37" s="399"/>
      <c r="G37" s="398"/>
    </row>
    <row r="38" spans="1:7" ht="15" customHeight="1">
      <c r="A38" s="402" t="s">
        <v>145</v>
      </c>
      <c r="B38" s="179"/>
      <c r="C38" s="397"/>
      <c r="D38" s="271"/>
      <c r="E38" s="397"/>
      <c r="F38" s="271"/>
      <c r="G38" s="397"/>
    </row>
    <row r="39" spans="1:7" ht="15">
      <c r="A39" s="166" t="s">
        <v>178</v>
      </c>
      <c r="B39" s="439" t="s">
        <v>118</v>
      </c>
      <c r="C39" s="173">
        <v>9668.2</v>
      </c>
      <c r="D39" s="440">
        <v>10600</v>
      </c>
      <c r="E39" s="173">
        <v>12000</v>
      </c>
      <c r="F39" s="440">
        <v>12000</v>
      </c>
      <c r="G39" s="173">
        <v>12000</v>
      </c>
    </row>
    <row r="40" spans="1:7" ht="15">
      <c r="A40" s="177"/>
      <c r="B40" s="179"/>
      <c r="C40" s="177"/>
      <c r="D40" s="175"/>
      <c r="E40" s="177"/>
      <c r="F40" s="175"/>
      <c r="G40" s="177"/>
    </row>
    <row r="41" spans="1:7" ht="42.75" customHeight="1">
      <c r="A41" s="438" t="s">
        <v>144</v>
      </c>
      <c r="B41" s="437"/>
      <c r="C41" s="177"/>
      <c r="D41" s="175"/>
      <c r="E41" s="177"/>
      <c r="F41" s="175"/>
      <c r="G41" s="177"/>
    </row>
    <row r="42" spans="1:7" ht="15">
      <c r="A42" s="166" t="s">
        <v>123</v>
      </c>
      <c r="B42" s="439" t="s">
        <v>101</v>
      </c>
      <c r="C42" s="231">
        <v>999</v>
      </c>
      <c r="D42" s="186">
        <v>990.6</v>
      </c>
      <c r="E42" s="166">
        <v>1004.8</v>
      </c>
      <c r="F42" s="186">
        <v>1043.1</v>
      </c>
      <c r="G42" s="166">
        <v>1115.1</v>
      </c>
    </row>
    <row r="43" spans="1:7" ht="15.75">
      <c r="A43" s="318"/>
      <c r="B43" s="179"/>
      <c r="C43" s="318"/>
      <c r="D43" s="391"/>
      <c r="E43" s="318"/>
      <c r="F43" s="391"/>
      <c r="G43" s="318"/>
    </row>
    <row r="44" spans="1:7" ht="45.75">
      <c r="A44" s="406" t="s">
        <v>124</v>
      </c>
      <c r="B44" s="179"/>
      <c r="C44" s="318"/>
      <c r="D44" s="391"/>
      <c r="E44" s="318"/>
      <c r="F44" s="391"/>
      <c r="G44" s="318"/>
    </row>
    <row r="45" spans="1:7" ht="31.5">
      <c r="A45" s="402" t="s">
        <v>146</v>
      </c>
      <c r="B45" s="179"/>
      <c r="C45" s="177"/>
      <c r="D45" s="175"/>
      <c r="E45" s="177"/>
      <c r="F45" s="175"/>
      <c r="G45" s="177"/>
    </row>
    <row r="46" spans="1:7" ht="15">
      <c r="A46" s="166" t="s">
        <v>98</v>
      </c>
      <c r="B46" s="439" t="s">
        <v>99</v>
      </c>
      <c r="C46" s="166">
        <v>6066.5</v>
      </c>
      <c r="D46" s="186">
        <v>6386</v>
      </c>
      <c r="E46" s="166">
        <v>7246</v>
      </c>
      <c r="F46" s="186">
        <v>7200</v>
      </c>
      <c r="G46" s="166">
        <v>7200</v>
      </c>
    </row>
    <row r="47" spans="1:7" ht="15.75" thickBot="1">
      <c r="A47" s="373" t="s">
        <v>100</v>
      </c>
      <c r="B47" s="376" t="s">
        <v>99</v>
      </c>
      <c r="C47" s="373">
        <v>9280.7</v>
      </c>
      <c r="D47" s="434">
        <v>10247</v>
      </c>
      <c r="E47" s="373">
        <v>10756</v>
      </c>
      <c r="F47" s="434">
        <v>10710</v>
      </c>
      <c r="G47" s="373">
        <v>10710</v>
      </c>
    </row>
    <row r="49" ht="78.75" customHeight="1"/>
  </sheetData>
  <mergeCells count="1">
    <mergeCell ref="E2:G2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I142"/>
  <sheetViews>
    <sheetView zoomScale="75" zoomScaleNormal="75" workbookViewId="0" topLeftCell="A1">
      <selection activeCell="L9" sqref="L9"/>
    </sheetView>
  </sheetViews>
  <sheetFormatPr defaultColWidth="9.00390625" defaultRowHeight="12.75"/>
  <cols>
    <col min="1" max="1" width="40.375" style="77" customWidth="1"/>
    <col min="2" max="2" width="0.12890625" style="77" hidden="1" customWidth="1"/>
    <col min="3" max="3" width="19.125" style="461" customWidth="1"/>
    <col min="4" max="4" width="15.00390625" style="197" customWidth="1"/>
    <col min="5" max="5" width="11.75390625" style="197" customWidth="1"/>
    <col min="6" max="6" width="11.375" style="197" customWidth="1"/>
    <col min="7" max="7" width="11.00390625" style="197" customWidth="1"/>
    <col min="8" max="8" width="10.25390625" style="197" customWidth="1"/>
    <col min="9" max="16384" width="9.125" style="77" customWidth="1"/>
  </cols>
  <sheetData>
    <row r="1" spans="1:8" ht="15.75" thickBot="1">
      <c r="A1" s="114"/>
      <c r="B1" s="114"/>
      <c r="C1" s="279"/>
      <c r="D1" s="114"/>
      <c r="E1" s="114"/>
      <c r="F1" s="83"/>
      <c r="G1" s="114"/>
      <c r="H1" s="83"/>
    </row>
    <row r="2" spans="1:9" ht="16.5" thickBot="1">
      <c r="A2" s="80" t="s">
        <v>182</v>
      </c>
      <c r="B2" s="445" t="s">
        <v>183</v>
      </c>
      <c r="C2" s="146" t="s">
        <v>192</v>
      </c>
      <c r="D2" s="82" t="s">
        <v>52</v>
      </c>
      <c r="E2" s="82" t="s">
        <v>53</v>
      </c>
      <c r="F2" s="506" t="s">
        <v>184</v>
      </c>
      <c r="G2" s="507"/>
      <c r="H2" s="508"/>
      <c r="I2" s="83"/>
    </row>
    <row r="3" spans="1:9" ht="16.5" thickBot="1">
      <c r="A3" s="84"/>
      <c r="B3" s="446"/>
      <c r="C3" s="87" t="s">
        <v>193</v>
      </c>
      <c r="D3" s="86" t="s">
        <v>335</v>
      </c>
      <c r="E3" s="87" t="s">
        <v>338</v>
      </c>
      <c r="F3" s="88" t="s">
        <v>44</v>
      </c>
      <c r="G3" s="87" t="s">
        <v>66</v>
      </c>
      <c r="H3" s="87" t="s">
        <v>171</v>
      </c>
      <c r="I3" s="83"/>
    </row>
    <row r="4" spans="1:9" ht="15">
      <c r="A4" s="447"/>
      <c r="B4" s="448"/>
      <c r="C4" s="449"/>
      <c r="D4" s="188"/>
      <c r="E4" s="188"/>
      <c r="F4" s="188"/>
      <c r="G4" s="188"/>
      <c r="H4" s="188"/>
      <c r="I4" s="83"/>
    </row>
    <row r="5" spans="1:9" ht="15.75">
      <c r="A5" s="450" t="s">
        <v>169</v>
      </c>
      <c r="B5" s="190"/>
      <c r="C5" s="106"/>
      <c r="D5" s="104"/>
      <c r="E5" s="104"/>
      <c r="F5" s="104"/>
      <c r="G5" s="104"/>
      <c r="H5" s="104"/>
      <c r="I5" s="83"/>
    </row>
    <row r="6" spans="1:9" ht="0.75" customHeight="1">
      <c r="A6" s="451"/>
      <c r="B6" s="83"/>
      <c r="C6" s="92"/>
      <c r="D6" s="95"/>
      <c r="E6" s="95"/>
      <c r="F6" s="95"/>
      <c r="G6" s="95"/>
      <c r="H6" s="95"/>
      <c r="I6" s="83"/>
    </row>
    <row r="7" spans="1:9" ht="62.25" customHeight="1">
      <c r="A7" s="394" t="s">
        <v>219</v>
      </c>
      <c r="B7" s="83"/>
      <c r="C7" s="109" t="s">
        <v>149</v>
      </c>
      <c r="D7" s="392">
        <v>19569</v>
      </c>
      <c r="E7" s="452">
        <v>21406</v>
      </c>
      <c r="F7" s="452">
        <v>23210</v>
      </c>
      <c r="G7" s="452">
        <v>25142</v>
      </c>
      <c r="H7" s="452">
        <v>27450</v>
      </c>
      <c r="I7" s="83"/>
    </row>
    <row r="8" spans="1:9" ht="47.25" customHeight="1">
      <c r="A8" s="453"/>
      <c r="B8" s="454"/>
      <c r="C8" s="251" t="s">
        <v>33</v>
      </c>
      <c r="D8" s="230">
        <v>102</v>
      </c>
      <c r="E8" s="230">
        <v>103</v>
      </c>
      <c r="F8" s="230">
        <v>102</v>
      </c>
      <c r="G8" s="230">
        <v>102</v>
      </c>
      <c r="H8" s="230">
        <v>102</v>
      </c>
      <c r="I8" s="83"/>
    </row>
    <row r="9" spans="1:9" ht="60" customHeight="1">
      <c r="A9" s="394" t="s">
        <v>148</v>
      </c>
      <c r="B9" s="454"/>
      <c r="C9" s="109" t="s">
        <v>149</v>
      </c>
      <c r="D9" s="155">
        <v>502</v>
      </c>
      <c r="E9" s="452">
        <v>549</v>
      </c>
      <c r="F9" s="452">
        <v>595</v>
      </c>
      <c r="G9" s="452">
        <v>651</v>
      </c>
      <c r="H9" s="452">
        <v>704</v>
      </c>
      <c r="I9" s="83"/>
    </row>
    <row r="10" spans="1:9" ht="45" customHeight="1">
      <c r="A10" s="455"/>
      <c r="B10" s="454"/>
      <c r="C10" s="251" t="s">
        <v>33</v>
      </c>
      <c r="D10" s="230">
        <v>102</v>
      </c>
      <c r="E10" s="230">
        <v>103</v>
      </c>
      <c r="F10" s="230">
        <v>102</v>
      </c>
      <c r="G10" s="230">
        <v>103</v>
      </c>
      <c r="H10" s="230">
        <v>102</v>
      </c>
      <c r="I10" s="83"/>
    </row>
    <row r="11" spans="1:9" ht="60.75" customHeight="1">
      <c r="A11" s="456" t="s">
        <v>150</v>
      </c>
      <c r="B11" s="454"/>
      <c r="C11" s="109" t="s">
        <v>149</v>
      </c>
      <c r="D11" s="155">
        <v>248.5</v>
      </c>
      <c r="E11" s="452">
        <v>272</v>
      </c>
      <c r="F11" s="452">
        <v>295</v>
      </c>
      <c r="G11" s="452">
        <v>322</v>
      </c>
      <c r="H11" s="452">
        <v>347</v>
      </c>
      <c r="I11" s="83"/>
    </row>
    <row r="12" spans="1:9" ht="45" customHeight="1" thickBot="1">
      <c r="A12" s="457"/>
      <c r="B12" s="458"/>
      <c r="C12" s="395" t="s">
        <v>33</v>
      </c>
      <c r="D12" s="337">
        <v>102</v>
      </c>
      <c r="E12" s="459">
        <v>101.9</v>
      </c>
      <c r="F12" s="459">
        <v>101.5</v>
      </c>
      <c r="G12" s="337">
        <v>102</v>
      </c>
      <c r="H12" s="337">
        <v>101</v>
      </c>
      <c r="I12" s="83"/>
    </row>
    <row r="13" spans="1:8" ht="12.75">
      <c r="A13" s="114"/>
      <c r="B13" s="114"/>
      <c r="C13" s="279"/>
      <c r="D13" s="114"/>
      <c r="E13" s="114"/>
      <c r="F13" s="114"/>
      <c r="G13" s="114"/>
      <c r="H13" s="114"/>
    </row>
    <row r="14" spans="1:8" ht="15">
      <c r="A14" s="460" t="s">
        <v>314</v>
      </c>
      <c r="B14" s="114"/>
      <c r="C14" s="279"/>
      <c r="D14" s="114"/>
      <c r="E14" s="114"/>
      <c r="F14" s="114"/>
      <c r="G14" s="114"/>
      <c r="H14" s="114"/>
    </row>
    <row r="15" spans="1:8" ht="15">
      <c r="A15" s="126" t="s">
        <v>51</v>
      </c>
      <c r="C15" s="279"/>
      <c r="D15" s="114"/>
      <c r="E15" s="114"/>
      <c r="F15" s="114"/>
      <c r="G15" s="114"/>
      <c r="H15" s="114"/>
    </row>
    <row r="16" spans="1:8" ht="15">
      <c r="A16" s="79"/>
      <c r="C16" s="279"/>
      <c r="D16" s="114"/>
      <c r="E16" s="114"/>
      <c r="F16" s="114"/>
      <c r="G16" s="114"/>
      <c r="H16" s="114"/>
    </row>
    <row r="17" spans="3:8" ht="12.75">
      <c r="C17" s="279"/>
      <c r="D17" s="114"/>
      <c r="E17" s="114"/>
      <c r="F17" s="114"/>
      <c r="G17" s="114"/>
      <c r="H17" s="114"/>
    </row>
    <row r="18" spans="3:8" ht="12.75">
      <c r="C18" s="279"/>
      <c r="D18" s="114"/>
      <c r="E18" s="114"/>
      <c r="F18" s="114"/>
      <c r="G18" s="114"/>
      <c r="H18" s="114"/>
    </row>
    <row r="19" spans="3:8" ht="12.75">
      <c r="C19" s="279"/>
      <c r="D19" s="114"/>
      <c r="E19" s="114"/>
      <c r="F19" s="114"/>
      <c r="G19" s="114"/>
      <c r="H19" s="114"/>
    </row>
    <row r="20" spans="3:8" ht="12.75">
      <c r="C20" s="279"/>
      <c r="D20" s="114"/>
      <c r="E20" s="114"/>
      <c r="F20" s="114"/>
      <c r="G20" s="114"/>
      <c r="H20" s="114"/>
    </row>
    <row r="21" spans="3:8" ht="12.75">
      <c r="C21" s="279"/>
      <c r="D21" s="114"/>
      <c r="E21" s="114"/>
      <c r="F21" s="114"/>
      <c r="G21" s="114"/>
      <c r="H21" s="114"/>
    </row>
    <row r="22" spans="3:8" ht="12.75">
      <c r="C22" s="279"/>
      <c r="D22" s="114"/>
      <c r="E22" s="114"/>
      <c r="F22" s="114"/>
      <c r="G22" s="114"/>
      <c r="H22" s="114"/>
    </row>
    <row r="23" spans="3:8" ht="12.75">
      <c r="C23" s="279"/>
      <c r="D23" s="114"/>
      <c r="E23" s="114"/>
      <c r="F23" s="114"/>
      <c r="G23" s="114"/>
      <c r="H23" s="114"/>
    </row>
    <row r="24" spans="3:8" ht="12.75">
      <c r="C24" s="279"/>
      <c r="D24" s="114"/>
      <c r="E24" s="114"/>
      <c r="F24" s="114"/>
      <c r="G24" s="114"/>
      <c r="H24" s="114"/>
    </row>
    <row r="25" spans="3:8" ht="12.75">
      <c r="C25" s="279"/>
      <c r="D25" s="114"/>
      <c r="E25" s="114"/>
      <c r="F25" s="114"/>
      <c r="G25" s="114"/>
      <c r="H25" s="114"/>
    </row>
    <row r="26" spans="3:8" ht="12.75">
      <c r="C26" s="279"/>
      <c r="D26" s="114"/>
      <c r="E26" s="114"/>
      <c r="F26" s="114"/>
      <c r="G26" s="114"/>
      <c r="H26" s="114"/>
    </row>
    <row r="27" spans="3:8" ht="12.75">
      <c r="C27" s="279"/>
      <c r="D27" s="114"/>
      <c r="E27" s="114"/>
      <c r="F27" s="114"/>
      <c r="G27" s="114"/>
      <c r="H27" s="114"/>
    </row>
    <row r="28" spans="3:8" ht="12.75">
      <c r="C28" s="279"/>
      <c r="D28" s="114"/>
      <c r="E28" s="114"/>
      <c r="F28" s="114"/>
      <c r="G28" s="114"/>
      <c r="H28" s="114"/>
    </row>
    <row r="29" spans="3:8" ht="12.75">
      <c r="C29" s="279"/>
      <c r="D29" s="114"/>
      <c r="E29" s="114"/>
      <c r="F29" s="114"/>
      <c r="G29" s="114"/>
      <c r="H29" s="114"/>
    </row>
    <row r="30" spans="3:8" ht="12.75">
      <c r="C30" s="279"/>
      <c r="D30" s="114"/>
      <c r="E30" s="114"/>
      <c r="F30" s="114"/>
      <c r="G30" s="114"/>
      <c r="H30" s="114"/>
    </row>
    <row r="31" spans="3:8" ht="12.75">
      <c r="C31" s="279"/>
      <c r="D31" s="114"/>
      <c r="E31" s="114"/>
      <c r="F31" s="114"/>
      <c r="G31" s="114"/>
      <c r="H31" s="114"/>
    </row>
    <row r="32" spans="3:8" ht="12.75">
      <c r="C32" s="279"/>
      <c r="D32" s="114"/>
      <c r="E32" s="114"/>
      <c r="F32" s="114"/>
      <c r="G32" s="114"/>
      <c r="H32" s="114"/>
    </row>
    <row r="33" spans="3:8" ht="12.75">
      <c r="C33" s="279"/>
      <c r="D33" s="114"/>
      <c r="E33" s="114"/>
      <c r="F33" s="114"/>
      <c r="G33" s="114"/>
      <c r="H33" s="114"/>
    </row>
    <row r="34" spans="3:8" ht="12.75">
      <c r="C34" s="279"/>
      <c r="D34" s="114"/>
      <c r="E34" s="114"/>
      <c r="F34" s="114"/>
      <c r="G34" s="114"/>
      <c r="H34" s="114"/>
    </row>
    <row r="35" spans="3:8" ht="12.75">
      <c r="C35" s="279"/>
      <c r="D35" s="114"/>
      <c r="E35" s="114"/>
      <c r="F35" s="114"/>
      <c r="G35" s="114"/>
      <c r="H35" s="114"/>
    </row>
    <row r="36" spans="3:8" ht="12.75">
      <c r="C36" s="279"/>
      <c r="D36" s="114"/>
      <c r="E36" s="114"/>
      <c r="F36" s="114"/>
      <c r="G36" s="114"/>
      <c r="H36" s="114"/>
    </row>
    <row r="37" spans="3:8" ht="12.75">
      <c r="C37" s="279"/>
      <c r="D37" s="114"/>
      <c r="E37" s="114"/>
      <c r="F37" s="114"/>
      <c r="G37" s="114"/>
      <c r="H37" s="114"/>
    </row>
    <row r="38" spans="3:8" ht="12.75">
      <c r="C38" s="279"/>
      <c r="D38" s="114"/>
      <c r="E38" s="114"/>
      <c r="F38" s="114"/>
      <c r="G38" s="114"/>
      <c r="H38" s="114"/>
    </row>
    <row r="39" spans="3:8" ht="12.75">
      <c r="C39" s="279"/>
      <c r="D39" s="114"/>
      <c r="E39" s="114"/>
      <c r="F39" s="114"/>
      <c r="G39" s="114"/>
      <c r="H39" s="114"/>
    </row>
    <row r="40" spans="3:8" ht="12.75">
      <c r="C40" s="279"/>
      <c r="D40" s="114"/>
      <c r="E40" s="114"/>
      <c r="F40" s="114"/>
      <c r="G40" s="114"/>
      <c r="H40" s="114"/>
    </row>
    <row r="41" spans="3:8" ht="12.75">
      <c r="C41" s="279"/>
      <c r="D41" s="114"/>
      <c r="E41" s="114"/>
      <c r="F41" s="114"/>
      <c r="G41" s="114"/>
      <c r="H41" s="114"/>
    </row>
    <row r="42" spans="3:8" ht="12.75">
      <c r="C42" s="279"/>
      <c r="D42" s="114"/>
      <c r="E42" s="114"/>
      <c r="F42" s="114"/>
      <c r="G42" s="114"/>
      <c r="H42" s="114"/>
    </row>
    <row r="43" spans="3:8" ht="12.75">
      <c r="C43" s="279"/>
      <c r="D43" s="114"/>
      <c r="E43" s="114"/>
      <c r="F43" s="114"/>
      <c r="G43" s="114"/>
      <c r="H43" s="114"/>
    </row>
    <row r="44" spans="3:8" ht="12.75">
      <c r="C44" s="279"/>
      <c r="D44" s="114"/>
      <c r="E44" s="114"/>
      <c r="F44" s="114"/>
      <c r="G44" s="114"/>
      <c r="H44" s="114"/>
    </row>
    <row r="45" spans="3:8" ht="12.75">
      <c r="C45" s="279"/>
      <c r="D45" s="114"/>
      <c r="E45" s="114"/>
      <c r="F45" s="114"/>
      <c r="G45" s="114"/>
      <c r="H45" s="114"/>
    </row>
    <row r="46" spans="3:8" ht="12.75">
      <c r="C46" s="279"/>
      <c r="D46" s="114"/>
      <c r="E46" s="114"/>
      <c r="F46" s="114"/>
      <c r="G46" s="114"/>
      <c r="H46" s="114"/>
    </row>
    <row r="47" spans="3:8" ht="12.75">
      <c r="C47" s="279"/>
      <c r="D47" s="114"/>
      <c r="E47" s="114"/>
      <c r="F47" s="114"/>
      <c r="G47" s="114"/>
      <c r="H47" s="114"/>
    </row>
    <row r="48" spans="3:8" ht="12.75">
      <c r="C48" s="279"/>
      <c r="D48" s="114"/>
      <c r="E48" s="114"/>
      <c r="F48" s="114"/>
      <c r="G48" s="114"/>
      <c r="H48" s="114"/>
    </row>
    <row r="49" spans="3:8" ht="12.75">
      <c r="C49" s="279"/>
      <c r="D49" s="114"/>
      <c r="E49" s="114"/>
      <c r="F49" s="114"/>
      <c r="G49" s="114"/>
      <c r="H49" s="114"/>
    </row>
    <row r="50" spans="3:8" ht="12.75">
      <c r="C50" s="279"/>
      <c r="D50" s="114"/>
      <c r="E50" s="114"/>
      <c r="F50" s="114"/>
      <c r="G50" s="114"/>
      <c r="H50" s="114"/>
    </row>
    <row r="51" spans="3:8" ht="12.75">
      <c r="C51" s="279"/>
      <c r="D51" s="114"/>
      <c r="E51" s="114"/>
      <c r="F51" s="114"/>
      <c r="G51" s="114"/>
      <c r="H51" s="114"/>
    </row>
    <row r="52" spans="3:8" ht="12.75">
      <c r="C52" s="279"/>
      <c r="D52" s="114"/>
      <c r="E52" s="114"/>
      <c r="F52" s="114"/>
      <c r="G52" s="114"/>
      <c r="H52" s="114"/>
    </row>
    <row r="53" spans="3:8" ht="12.75">
      <c r="C53" s="279"/>
      <c r="D53" s="114"/>
      <c r="E53" s="114"/>
      <c r="F53" s="114"/>
      <c r="G53" s="114"/>
      <c r="H53" s="114"/>
    </row>
    <row r="54" spans="3:8" ht="12.75">
      <c r="C54" s="279"/>
      <c r="D54" s="114"/>
      <c r="E54" s="114"/>
      <c r="F54" s="114"/>
      <c r="G54" s="114"/>
      <c r="H54" s="114"/>
    </row>
    <row r="55" spans="3:8" ht="12.75">
      <c r="C55" s="279"/>
      <c r="D55" s="114"/>
      <c r="E55" s="114"/>
      <c r="F55" s="114"/>
      <c r="G55" s="114"/>
      <c r="H55" s="114"/>
    </row>
    <row r="56" spans="3:8" ht="12.75">
      <c r="C56" s="279"/>
      <c r="D56" s="114"/>
      <c r="E56" s="114"/>
      <c r="F56" s="114"/>
      <c r="G56" s="114"/>
      <c r="H56" s="114"/>
    </row>
    <row r="57" spans="3:8" ht="12.75">
      <c r="C57" s="279"/>
      <c r="D57" s="114"/>
      <c r="E57" s="114"/>
      <c r="F57" s="114"/>
      <c r="G57" s="114"/>
      <c r="H57" s="114"/>
    </row>
    <row r="58" spans="3:8" ht="12.75">
      <c r="C58" s="279"/>
      <c r="D58" s="114"/>
      <c r="E58" s="114"/>
      <c r="F58" s="114"/>
      <c r="G58" s="114"/>
      <c r="H58" s="114"/>
    </row>
    <row r="59" spans="3:8" ht="12.75">
      <c r="C59" s="279"/>
      <c r="D59" s="114"/>
      <c r="E59" s="114"/>
      <c r="F59" s="114"/>
      <c r="G59" s="114"/>
      <c r="H59" s="114"/>
    </row>
    <row r="60" spans="3:8" ht="12.75">
      <c r="C60" s="279"/>
      <c r="D60" s="114"/>
      <c r="E60" s="114"/>
      <c r="F60" s="114"/>
      <c r="G60" s="114"/>
      <c r="H60" s="114"/>
    </row>
    <row r="61" spans="3:8" ht="12.75">
      <c r="C61" s="279"/>
      <c r="D61" s="114"/>
      <c r="E61" s="114"/>
      <c r="F61" s="114"/>
      <c r="G61" s="114"/>
      <c r="H61" s="114"/>
    </row>
    <row r="62" spans="3:8" ht="12.75">
      <c r="C62" s="279"/>
      <c r="D62" s="114"/>
      <c r="E62" s="114"/>
      <c r="F62" s="114"/>
      <c r="G62" s="114"/>
      <c r="H62" s="114"/>
    </row>
    <row r="63" spans="3:8" ht="12.75">
      <c r="C63" s="279"/>
      <c r="D63" s="114"/>
      <c r="E63" s="114"/>
      <c r="F63" s="114"/>
      <c r="G63" s="114"/>
      <c r="H63" s="114"/>
    </row>
    <row r="64" spans="3:8" ht="12.75">
      <c r="C64" s="279"/>
      <c r="D64" s="114"/>
      <c r="E64" s="114"/>
      <c r="F64" s="114"/>
      <c r="G64" s="114"/>
      <c r="H64" s="114"/>
    </row>
    <row r="65" spans="3:8" ht="12.75">
      <c r="C65" s="279"/>
      <c r="D65" s="114"/>
      <c r="E65" s="114"/>
      <c r="F65" s="114"/>
      <c r="G65" s="114"/>
      <c r="H65" s="114"/>
    </row>
    <row r="66" spans="3:8" ht="12.75">
      <c r="C66" s="279"/>
      <c r="D66" s="114"/>
      <c r="E66" s="114"/>
      <c r="F66" s="114"/>
      <c r="G66" s="114"/>
      <c r="H66" s="114"/>
    </row>
    <row r="67" spans="3:8" ht="12.75">
      <c r="C67" s="279"/>
      <c r="D67" s="114"/>
      <c r="E67" s="114"/>
      <c r="F67" s="114"/>
      <c r="G67" s="114"/>
      <c r="H67" s="114"/>
    </row>
    <row r="68" spans="3:8" ht="12.75">
      <c r="C68" s="279"/>
      <c r="D68" s="114"/>
      <c r="E68" s="114"/>
      <c r="F68" s="114"/>
      <c r="G68" s="114"/>
      <c r="H68" s="114"/>
    </row>
    <row r="69" spans="3:8" ht="12.75">
      <c r="C69" s="279"/>
      <c r="D69" s="114"/>
      <c r="E69" s="114"/>
      <c r="F69" s="114"/>
      <c r="G69" s="114"/>
      <c r="H69" s="114"/>
    </row>
    <row r="70" spans="3:8" ht="12.75">
      <c r="C70" s="279"/>
      <c r="D70" s="114"/>
      <c r="E70" s="114"/>
      <c r="F70" s="114"/>
      <c r="G70" s="114"/>
      <c r="H70" s="114"/>
    </row>
    <row r="71" spans="3:8" ht="12.75">
      <c r="C71" s="279"/>
      <c r="D71" s="114"/>
      <c r="E71" s="114"/>
      <c r="F71" s="114"/>
      <c r="G71" s="114"/>
      <c r="H71" s="114"/>
    </row>
    <row r="72" spans="3:8" ht="12.75">
      <c r="C72" s="279"/>
      <c r="D72" s="114"/>
      <c r="E72" s="114"/>
      <c r="F72" s="114"/>
      <c r="G72" s="114"/>
      <c r="H72" s="114"/>
    </row>
    <row r="73" spans="3:8" ht="12.75">
      <c r="C73" s="279"/>
      <c r="D73" s="114"/>
      <c r="E73" s="114"/>
      <c r="F73" s="114"/>
      <c r="G73" s="114"/>
      <c r="H73" s="114"/>
    </row>
    <row r="74" spans="3:8" ht="12.75">
      <c r="C74" s="279"/>
      <c r="D74" s="114"/>
      <c r="E74" s="114"/>
      <c r="F74" s="114"/>
      <c r="G74" s="114"/>
      <c r="H74" s="114"/>
    </row>
    <row r="75" spans="3:8" ht="12.75">
      <c r="C75" s="279"/>
      <c r="D75" s="114"/>
      <c r="E75" s="114"/>
      <c r="F75" s="114"/>
      <c r="G75" s="114"/>
      <c r="H75" s="114"/>
    </row>
    <row r="76" spans="3:8" ht="12.75">
      <c r="C76" s="279"/>
      <c r="D76" s="114"/>
      <c r="E76" s="114"/>
      <c r="F76" s="114"/>
      <c r="G76" s="114"/>
      <c r="H76" s="114"/>
    </row>
    <row r="77" spans="3:8" ht="12.75">
      <c r="C77" s="279"/>
      <c r="D77" s="114"/>
      <c r="E77" s="114"/>
      <c r="F77" s="114"/>
      <c r="G77" s="114"/>
      <c r="H77" s="114"/>
    </row>
    <row r="78" spans="3:8" ht="12.75">
      <c r="C78" s="279"/>
      <c r="D78" s="114"/>
      <c r="E78" s="114"/>
      <c r="F78" s="114"/>
      <c r="G78" s="114"/>
      <c r="H78" s="114"/>
    </row>
    <row r="79" spans="3:8" ht="12.75">
      <c r="C79" s="279"/>
      <c r="D79" s="114"/>
      <c r="E79" s="114"/>
      <c r="F79" s="114"/>
      <c r="G79" s="114"/>
      <c r="H79" s="114"/>
    </row>
    <row r="80" spans="3:8" ht="12.75">
      <c r="C80" s="279"/>
      <c r="D80" s="114"/>
      <c r="E80" s="114"/>
      <c r="F80" s="114"/>
      <c r="G80" s="114"/>
      <c r="H80" s="114"/>
    </row>
    <row r="81" spans="3:8" ht="12.75">
      <c r="C81" s="279"/>
      <c r="D81" s="114"/>
      <c r="E81" s="114"/>
      <c r="F81" s="114"/>
      <c r="G81" s="114"/>
      <c r="H81" s="114"/>
    </row>
    <row r="82" spans="3:8" ht="12.75">
      <c r="C82" s="279"/>
      <c r="D82" s="114"/>
      <c r="E82" s="114"/>
      <c r="F82" s="114"/>
      <c r="G82" s="114"/>
      <c r="H82" s="114"/>
    </row>
    <row r="83" spans="3:8" ht="12.75">
      <c r="C83" s="279"/>
      <c r="D83" s="114"/>
      <c r="E83" s="114"/>
      <c r="F83" s="114"/>
      <c r="G83" s="114"/>
      <c r="H83" s="114"/>
    </row>
    <row r="84" spans="3:8" ht="12.75">
      <c r="C84" s="279"/>
      <c r="D84" s="114"/>
      <c r="E84" s="114"/>
      <c r="F84" s="114"/>
      <c r="G84" s="114"/>
      <c r="H84" s="114"/>
    </row>
    <row r="85" spans="3:8" ht="12.75">
      <c r="C85" s="279"/>
      <c r="D85" s="114"/>
      <c r="E85" s="114"/>
      <c r="F85" s="114"/>
      <c r="G85" s="114"/>
      <c r="H85" s="114"/>
    </row>
    <row r="86" spans="3:8" ht="12.75">
      <c r="C86" s="279"/>
      <c r="D86" s="114"/>
      <c r="E86" s="114"/>
      <c r="F86" s="114"/>
      <c r="G86" s="114"/>
      <c r="H86" s="114"/>
    </row>
    <row r="87" spans="3:8" ht="12.75">
      <c r="C87" s="279"/>
      <c r="D87" s="114"/>
      <c r="E87" s="114"/>
      <c r="F87" s="114"/>
      <c r="G87" s="114"/>
      <c r="H87" s="114"/>
    </row>
    <row r="88" spans="3:8" ht="12.75">
      <c r="C88" s="279"/>
      <c r="D88" s="114"/>
      <c r="E88" s="114"/>
      <c r="F88" s="114"/>
      <c r="G88" s="114"/>
      <c r="H88" s="114"/>
    </row>
    <row r="89" spans="3:8" ht="12.75">
      <c r="C89" s="279"/>
      <c r="D89" s="114"/>
      <c r="E89" s="114"/>
      <c r="F89" s="114"/>
      <c r="G89" s="114"/>
      <c r="H89" s="114"/>
    </row>
    <row r="90" spans="3:8" ht="12.75">
      <c r="C90" s="279"/>
      <c r="D90" s="114"/>
      <c r="E90" s="114"/>
      <c r="F90" s="114"/>
      <c r="G90" s="114"/>
      <c r="H90" s="114"/>
    </row>
    <row r="91" spans="3:8" ht="12.75">
      <c r="C91" s="279"/>
      <c r="D91" s="114"/>
      <c r="E91" s="114"/>
      <c r="F91" s="114"/>
      <c r="G91" s="114"/>
      <c r="H91" s="114"/>
    </row>
    <row r="92" spans="3:8" ht="12.75">
      <c r="C92" s="279"/>
      <c r="D92" s="114"/>
      <c r="E92" s="114"/>
      <c r="F92" s="114"/>
      <c r="G92" s="114"/>
      <c r="H92" s="114"/>
    </row>
    <row r="93" spans="3:8" ht="12.75">
      <c r="C93" s="279"/>
      <c r="D93" s="114"/>
      <c r="E93" s="114"/>
      <c r="F93" s="114"/>
      <c r="G93" s="114"/>
      <c r="H93" s="114"/>
    </row>
    <row r="94" spans="3:8" ht="12.75">
      <c r="C94" s="279"/>
      <c r="D94" s="114"/>
      <c r="E94" s="114"/>
      <c r="F94" s="114"/>
      <c r="G94" s="114"/>
      <c r="H94" s="114"/>
    </row>
    <row r="95" spans="3:8" ht="12.75">
      <c r="C95" s="279"/>
      <c r="D95" s="114"/>
      <c r="E95" s="114"/>
      <c r="F95" s="114"/>
      <c r="G95" s="114"/>
      <c r="H95" s="114"/>
    </row>
    <row r="96" spans="3:8" ht="12.75">
      <c r="C96" s="279"/>
      <c r="D96" s="114"/>
      <c r="E96" s="114"/>
      <c r="F96" s="114"/>
      <c r="G96" s="114"/>
      <c r="H96" s="114"/>
    </row>
    <row r="97" spans="3:8" ht="12.75">
      <c r="C97" s="279"/>
      <c r="D97" s="114"/>
      <c r="E97" s="114"/>
      <c r="F97" s="114"/>
      <c r="G97" s="114"/>
      <c r="H97" s="114"/>
    </row>
    <row r="98" spans="3:8" ht="12.75">
      <c r="C98" s="279"/>
      <c r="D98" s="114"/>
      <c r="E98" s="114"/>
      <c r="F98" s="114"/>
      <c r="G98" s="114"/>
      <c r="H98" s="114"/>
    </row>
    <row r="99" spans="3:8" ht="12.75">
      <c r="C99" s="279"/>
      <c r="D99" s="114"/>
      <c r="E99" s="114"/>
      <c r="F99" s="114"/>
      <c r="G99" s="114"/>
      <c r="H99" s="114"/>
    </row>
    <row r="100" spans="3:8" ht="12.75">
      <c r="C100" s="279"/>
      <c r="D100" s="114"/>
      <c r="E100" s="114"/>
      <c r="F100" s="114"/>
      <c r="G100" s="114"/>
      <c r="H100" s="114"/>
    </row>
    <row r="101" spans="3:8" ht="12.75">
      <c r="C101" s="279"/>
      <c r="D101" s="114"/>
      <c r="E101" s="114"/>
      <c r="F101" s="114"/>
      <c r="G101" s="114"/>
      <c r="H101" s="114"/>
    </row>
    <row r="102" spans="3:8" ht="12.75">
      <c r="C102" s="279"/>
      <c r="D102" s="114"/>
      <c r="E102" s="114"/>
      <c r="F102" s="114"/>
      <c r="G102" s="114"/>
      <c r="H102" s="114"/>
    </row>
    <row r="103" spans="3:8" ht="12.75">
      <c r="C103" s="279"/>
      <c r="D103" s="114"/>
      <c r="E103" s="114"/>
      <c r="F103" s="114"/>
      <c r="G103" s="114"/>
      <c r="H103" s="114"/>
    </row>
    <row r="104" spans="3:8" ht="12.75">
      <c r="C104" s="279"/>
      <c r="D104" s="114"/>
      <c r="E104" s="114"/>
      <c r="F104" s="114"/>
      <c r="G104" s="114"/>
      <c r="H104" s="114"/>
    </row>
    <row r="105" spans="3:8" ht="12.75">
      <c r="C105" s="279"/>
      <c r="D105" s="114"/>
      <c r="E105" s="114"/>
      <c r="F105" s="114"/>
      <c r="G105" s="114"/>
      <c r="H105" s="114"/>
    </row>
    <row r="106" spans="3:8" ht="12.75">
      <c r="C106" s="279"/>
      <c r="D106" s="114"/>
      <c r="E106" s="114"/>
      <c r="F106" s="114"/>
      <c r="G106" s="114"/>
      <c r="H106" s="114"/>
    </row>
    <row r="107" spans="3:8" ht="12.75">
      <c r="C107" s="279"/>
      <c r="D107" s="114"/>
      <c r="E107" s="114"/>
      <c r="F107" s="114"/>
      <c r="G107" s="114"/>
      <c r="H107" s="114"/>
    </row>
    <row r="108" spans="3:8" ht="12.75">
      <c r="C108" s="279"/>
      <c r="D108" s="114"/>
      <c r="E108" s="114"/>
      <c r="F108" s="114"/>
      <c r="G108" s="114"/>
      <c r="H108" s="114"/>
    </row>
    <row r="109" spans="3:8" ht="12.75">
      <c r="C109" s="279"/>
      <c r="D109" s="114"/>
      <c r="E109" s="114"/>
      <c r="F109" s="114"/>
      <c r="G109" s="114"/>
      <c r="H109" s="114"/>
    </row>
    <row r="110" spans="3:8" ht="12.75">
      <c r="C110" s="279"/>
      <c r="D110" s="114"/>
      <c r="E110" s="114"/>
      <c r="F110" s="114"/>
      <c r="G110" s="114"/>
      <c r="H110" s="114"/>
    </row>
    <row r="111" spans="3:8" ht="12.75">
      <c r="C111" s="279"/>
      <c r="D111" s="114"/>
      <c r="E111" s="114"/>
      <c r="F111" s="114"/>
      <c r="G111" s="114"/>
      <c r="H111" s="114"/>
    </row>
    <row r="112" spans="3:8" ht="12.75">
      <c r="C112" s="279"/>
      <c r="D112" s="114"/>
      <c r="E112" s="114"/>
      <c r="F112" s="114"/>
      <c r="G112" s="114"/>
      <c r="H112" s="114"/>
    </row>
    <row r="113" spans="3:8" ht="12.75">
      <c r="C113" s="279"/>
      <c r="D113" s="114"/>
      <c r="E113" s="114"/>
      <c r="F113" s="114"/>
      <c r="G113" s="114"/>
      <c r="H113" s="114"/>
    </row>
    <row r="114" spans="3:8" ht="12.75">
      <c r="C114" s="279"/>
      <c r="D114" s="114"/>
      <c r="E114" s="114"/>
      <c r="F114" s="114"/>
      <c r="G114" s="114"/>
      <c r="H114" s="114"/>
    </row>
    <row r="115" spans="3:8" ht="12.75">
      <c r="C115" s="279"/>
      <c r="D115" s="114"/>
      <c r="E115" s="114"/>
      <c r="F115" s="114"/>
      <c r="G115" s="114"/>
      <c r="H115" s="114"/>
    </row>
    <row r="116" spans="3:8" ht="12.75">
      <c r="C116" s="279"/>
      <c r="D116" s="114"/>
      <c r="E116" s="114"/>
      <c r="F116" s="114"/>
      <c r="G116" s="114"/>
      <c r="H116" s="114"/>
    </row>
    <row r="117" spans="3:8" ht="12.75">
      <c r="C117" s="279"/>
      <c r="D117" s="114"/>
      <c r="E117" s="114"/>
      <c r="F117" s="114"/>
      <c r="G117" s="114"/>
      <c r="H117" s="114"/>
    </row>
    <row r="118" spans="3:8" ht="12.75">
      <c r="C118" s="279"/>
      <c r="D118" s="114"/>
      <c r="E118" s="114"/>
      <c r="F118" s="114"/>
      <c r="G118" s="114"/>
      <c r="H118" s="114"/>
    </row>
    <row r="119" spans="3:8" ht="12.75">
      <c r="C119" s="279"/>
      <c r="D119" s="114"/>
      <c r="E119" s="114"/>
      <c r="F119" s="114"/>
      <c r="G119" s="114"/>
      <c r="H119" s="114"/>
    </row>
    <row r="120" spans="3:8" ht="12.75">
      <c r="C120" s="279"/>
      <c r="D120" s="114"/>
      <c r="E120" s="114"/>
      <c r="F120" s="114"/>
      <c r="G120" s="114"/>
      <c r="H120" s="114"/>
    </row>
    <row r="121" spans="3:8" ht="12.75">
      <c r="C121" s="279"/>
      <c r="D121" s="114"/>
      <c r="E121" s="114"/>
      <c r="F121" s="114"/>
      <c r="G121" s="114"/>
      <c r="H121" s="114"/>
    </row>
    <row r="122" spans="3:8" ht="12.75">
      <c r="C122" s="279"/>
      <c r="D122" s="114"/>
      <c r="E122" s="114"/>
      <c r="F122" s="114"/>
      <c r="G122" s="114"/>
      <c r="H122" s="114"/>
    </row>
    <row r="123" spans="3:8" ht="12.75">
      <c r="C123" s="279"/>
      <c r="D123" s="114"/>
      <c r="E123" s="114"/>
      <c r="F123" s="114"/>
      <c r="G123" s="114"/>
      <c r="H123" s="114"/>
    </row>
    <row r="124" spans="3:8" ht="12.75">
      <c r="C124" s="279"/>
      <c r="D124" s="114"/>
      <c r="E124" s="114"/>
      <c r="F124" s="114"/>
      <c r="G124" s="114"/>
      <c r="H124" s="114"/>
    </row>
    <row r="125" spans="3:8" ht="12.75">
      <c r="C125" s="279"/>
      <c r="D125" s="114"/>
      <c r="E125" s="114"/>
      <c r="F125" s="114"/>
      <c r="G125" s="114"/>
      <c r="H125" s="114"/>
    </row>
    <row r="126" spans="3:8" ht="12.75">
      <c r="C126" s="279"/>
      <c r="D126" s="114"/>
      <c r="E126" s="114"/>
      <c r="F126" s="114"/>
      <c r="G126" s="114"/>
      <c r="H126" s="114"/>
    </row>
    <row r="127" spans="3:8" ht="12.75">
      <c r="C127" s="279"/>
      <c r="D127" s="114"/>
      <c r="E127" s="114"/>
      <c r="F127" s="114"/>
      <c r="G127" s="114"/>
      <c r="H127" s="114"/>
    </row>
    <row r="128" spans="3:8" ht="12.75">
      <c r="C128" s="279"/>
      <c r="D128" s="114"/>
      <c r="E128" s="114"/>
      <c r="F128" s="114"/>
      <c r="G128" s="114"/>
      <c r="H128" s="114"/>
    </row>
    <row r="129" spans="3:8" ht="12.75">
      <c r="C129" s="279"/>
      <c r="D129" s="114"/>
      <c r="E129" s="114"/>
      <c r="F129" s="114"/>
      <c r="G129" s="114"/>
      <c r="H129" s="114"/>
    </row>
    <row r="130" spans="3:8" ht="12.75">
      <c r="C130" s="279"/>
      <c r="D130" s="114"/>
      <c r="E130" s="114"/>
      <c r="F130" s="114"/>
      <c r="G130" s="114"/>
      <c r="H130" s="114"/>
    </row>
    <row r="131" spans="3:8" ht="12.75">
      <c r="C131" s="279"/>
      <c r="D131" s="114"/>
      <c r="E131" s="114"/>
      <c r="F131" s="114"/>
      <c r="G131" s="114"/>
      <c r="H131" s="114"/>
    </row>
    <row r="132" spans="3:8" ht="12.75">
      <c r="C132" s="279"/>
      <c r="D132" s="114"/>
      <c r="E132" s="114"/>
      <c r="F132" s="114"/>
      <c r="G132" s="114"/>
      <c r="H132" s="114"/>
    </row>
    <row r="133" spans="3:8" ht="12.75">
      <c r="C133" s="279"/>
      <c r="D133" s="114"/>
      <c r="E133" s="114"/>
      <c r="F133" s="114"/>
      <c r="G133" s="114"/>
      <c r="H133" s="114"/>
    </row>
    <row r="134" spans="3:8" ht="12.75">
      <c r="C134" s="279"/>
      <c r="D134" s="114"/>
      <c r="E134" s="114"/>
      <c r="F134" s="114"/>
      <c r="G134" s="114"/>
      <c r="H134" s="114"/>
    </row>
    <row r="135" spans="3:8" ht="12.75">
      <c r="C135" s="279"/>
      <c r="D135" s="114"/>
      <c r="E135" s="114"/>
      <c r="F135" s="114"/>
      <c r="G135" s="114"/>
      <c r="H135" s="114"/>
    </row>
    <row r="136" spans="3:8" ht="12.75">
      <c r="C136" s="279"/>
      <c r="D136" s="114"/>
      <c r="E136" s="114"/>
      <c r="F136" s="114"/>
      <c r="G136" s="114"/>
      <c r="H136" s="114"/>
    </row>
    <row r="137" spans="3:8" ht="12.75">
      <c r="C137" s="279"/>
      <c r="D137" s="114"/>
      <c r="E137" s="114"/>
      <c r="F137" s="114"/>
      <c r="G137" s="114"/>
      <c r="H137" s="114"/>
    </row>
    <row r="138" spans="3:8" ht="12.75">
      <c r="C138" s="279"/>
      <c r="D138" s="114"/>
      <c r="E138" s="114"/>
      <c r="F138" s="114"/>
      <c r="G138" s="114"/>
      <c r="H138" s="114"/>
    </row>
    <row r="139" spans="3:8" ht="12.75">
      <c r="C139" s="279"/>
      <c r="D139" s="114"/>
      <c r="E139" s="114"/>
      <c r="F139" s="114"/>
      <c r="G139" s="114"/>
      <c r="H139" s="114"/>
    </row>
    <row r="140" spans="3:8" ht="12.75">
      <c r="C140" s="279"/>
      <c r="D140" s="114"/>
      <c r="E140" s="114"/>
      <c r="F140" s="114"/>
      <c r="G140" s="114"/>
      <c r="H140" s="114"/>
    </row>
    <row r="141" spans="3:8" ht="12.75">
      <c r="C141" s="279"/>
      <c r="D141" s="114"/>
      <c r="E141" s="114"/>
      <c r="F141" s="114"/>
      <c r="G141" s="114"/>
      <c r="H141" s="114"/>
    </row>
    <row r="142" spans="3:8" ht="12.75">
      <c r="C142" s="279"/>
      <c r="D142" s="114"/>
      <c r="E142" s="114"/>
      <c r="F142" s="114"/>
      <c r="G142" s="114"/>
      <c r="H142" s="114"/>
    </row>
  </sheetData>
  <mergeCells count="1">
    <mergeCell ref="F2:H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I142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35" customWidth="1"/>
    <col min="4" max="4" width="15.00390625" style="20" customWidth="1"/>
    <col min="5" max="5" width="11.75390625" style="20" customWidth="1"/>
    <col min="6" max="6" width="11.375" style="20" customWidth="1"/>
    <col min="7" max="7" width="12.375" style="20" customWidth="1"/>
    <col min="8" max="8" width="12.00390625" style="20" customWidth="1"/>
  </cols>
  <sheetData>
    <row r="1" spans="1:8" ht="15.75" thickBot="1">
      <c r="A1" s="1"/>
      <c r="B1" s="1"/>
      <c r="C1" s="8"/>
      <c r="D1" s="1"/>
      <c r="E1" s="1"/>
      <c r="F1" s="3"/>
      <c r="G1" s="1"/>
      <c r="H1" s="3"/>
    </row>
    <row r="2" spans="1:9" ht="16.5" thickBot="1">
      <c r="A2" s="23" t="s">
        <v>182</v>
      </c>
      <c r="B2" s="25" t="s">
        <v>183</v>
      </c>
      <c r="C2" s="24" t="s">
        <v>192</v>
      </c>
      <c r="D2" s="42" t="s">
        <v>52</v>
      </c>
      <c r="E2" s="42" t="s">
        <v>53</v>
      </c>
      <c r="F2" s="503" t="s">
        <v>184</v>
      </c>
      <c r="G2" s="504"/>
      <c r="H2" s="505"/>
      <c r="I2" s="3"/>
    </row>
    <row r="3" spans="1:9" ht="16.5" thickBot="1">
      <c r="A3" s="26"/>
      <c r="B3" s="31"/>
      <c r="C3" s="27" t="s">
        <v>193</v>
      </c>
      <c r="D3" s="43" t="s">
        <v>335</v>
      </c>
      <c r="E3" s="27" t="s">
        <v>338</v>
      </c>
      <c r="F3" s="44" t="s">
        <v>44</v>
      </c>
      <c r="G3" s="27" t="s">
        <v>66</v>
      </c>
      <c r="H3" s="27" t="s">
        <v>171</v>
      </c>
      <c r="I3" s="3"/>
    </row>
    <row r="4" spans="1:9" ht="15">
      <c r="A4" s="4"/>
      <c r="B4" s="22"/>
      <c r="C4" s="21"/>
      <c r="D4" s="10"/>
      <c r="E4" s="10"/>
      <c r="F4" s="10"/>
      <c r="G4" s="10"/>
      <c r="H4" s="10"/>
      <c r="I4" s="3"/>
    </row>
    <row r="5" spans="1:9" ht="15.75">
      <c r="A5" s="36" t="s">
        <v>168</v>
      </c>
      <c r="B5" s="9"/>
      <c r="C5" s="18"/>
      <c r="D5" s="15"/>
      <c r="E5" s="15"/>
      <c r="F5" s="15"/>
      <c r="G5" s="15"/>
      <c r="H5" s="15"/>
      <c r="I5" s="3"/>
    </row>
    <row r="6" spans="1:9" ht="0.75" customHeight="1">
      <c r="A6" s="329"/>
      <c r="B6" s="3"/>
      <c r="C6" s="14"/>
      <c r="D6" s="13"/>
      <c r="E6" s="13"/>
      <c r="F6" s="13"/>
      <c r="G6" s="13"/>
      <c r="H6" s="13"/>
      <c r="I6" s="3"/>
    </row>
    <row r="7" spans="1:9" ht="62.25" customHeight="1">
      <c r="A7" s="330" t="s">
        <v>219</v>
      </c>
      <c r="B7" s="3"/>
      <c r="C7" s="38" t="s">
        <v>62</v>
      </c>
      <c r="D7" s="392">
        <v>3440237.8</v>
      </c>
      <c r="E7" s="139">
        <v>3660413</v>
      </c>
      <c r="F7" s="139">
        <v>3898801</v>
      </c>
      <c r="G7" s="139">
        <v>4148808</v>
      </c>
      <c r="H7" s="139">
        <v>4406532</v>
      </c>
      <c r="I7" s="3"/>
    </row>
    <row r="8" spans="1:9" ht="47.25" customHeight="1">
      <c r="A8" s="331"/>
      <c r="B8" s="17"/>
      <c r="C8" s="45" t="s">
        <v>33</v>
      </c>
      <c r="D8" s="230">
        <v>101.7</v>
      </c>
      <c r="E8" s="72">
        <v>100</v>
      </c>
      <c r="F8" s="72">
        <v>100.2</v>
      </c>
      <c r="G8" s="68">
        <v>100.2</v>
      </c>
      <c r="H8" s="68">
        <v>100.2</v>
      </c>
      <c r="I8" s="3"/>
    </row>
    <row r="9" spans="1:9" ht="60" customHeight="1">
      <c r="A9" s="330" t="s">
        <v>148</v>
      </c>
      <c r="B9" s="17"/>
      <c r="C9" s="38" t="s">
        <v>62</v>
      </c>
      <c r="D9" s="230">
        <v>25397</v>
      </c>
      <c r="E9" s="139">
        <v>28250</v>
      </c>
      <c r="F9" s="139">
        <v>30198</v>
      </c>
      <c r="G9" s="139">
        <v>32566</v>
      </c>
      <c r="H9" s="139">
        <v>34778</v>
      </c>
      <c r="I9" s="3"/>
    </row>
    <row r="10" spans="1:9" ht="45" customHeight="1">
      <c r="A10" s="332"/>
      <c r="B10" s="17"/>
      <c r="C10" s="45" t="s">
        <v>33</v>
      </c>
      <c r="D10" s="230">
        <v>143.9</v>
      </c>
      <c r="E10" s="72">
        <v>104.73974601594105</v>
      </c>
      <c r="F10" s="72">
        <v>102</v>
      </c>
      <c r="G10" s="72">
        <v>103</v>
      </c>
      <c r="H10" s="72">
        <v>102</v>
      </c>
      <c r="I10" s="3"/>
    </row>
    <row r="11" spans="1:9" ht="60.75" customHeight="1">
      <c r="A11" s="333" t="s">
        <v>307</v>
      </c>
      <c r="B11" s="17"/>
      <c r="C11" s="38" t="s">
        <v>62</v>
      </c>
      <c r="D11" s="155">
        <v>1539689.1</v>
      </c>
      <c r="E11" s="139">
        <v>2021830</v>
      </c>
      <c r="F11" s="139">
        <v>2172143</v>
      </c>
      <c r="G11" s="139">
        <v>2340597</v>
      </c>
      <c r="H11" s="139">
        <v>2517663</v>
      </c>
      <c r="I11" s="3"/>
    </row>
    <row r="12" spans="1:9" ht="45" customHeight="1" thickBot="1">
      <c r="A12" s="334"/>
      <c r="B12" s="335"/>
      <c r="C12" s="336" t="s">
        <v>33</v>
      </c>
      <c r="D12" s="337">
        <v>97.8</v>
      </c>
      <c r="E12" s="141">
        <v>123.0685777432876</v>
      </c>
      <c r="F12" s="70">
        <v>100.5</v>
      </c>
      <c r="G12" s="141">
        <v>100.8</v>
      </c>
      <c r="H12" s="141">
        <v>101</v>
      </c>
      <c r="I12" s="3"/>
    </row>
    <row r="13" spans="1:8" ht="12.75">
      <c r="A13" s="1"/>
      <c r="B13" s="1"/>
      <c r="C13" s="8"/>
      <c r="D13" s="1"/>
      <c r="E13" s="1"/>
      <c r="F13" s="1"/>
      <c r="G13" s="1"/>
      <c r="H13" s="1"/>
    </row>
    <row r="14" spans="1:8" ht="15">
      <c r="A14" s="6" t="s">
        <v>314</v>
      </c>
      <c r="B14" s="1"/>
      <c r="C14" s="8"/>
      <c r="D14" s="1"/>
      <c r="E14" s="1"/>
      <c r="F14" s="1"/>
      <c r="G14" s="1"/>
      <c r="H14" s="1"/>
    </row>
    <row r="15" spans="1:8" ht="15">
      <c r="A15" s="7" t="s">
        <v>51</v>
      </c>
      <c r="C15" s="8"/>
      <c r="D15" s="1"/>
      <c r="E15" s="1"/>
      <c r="F15" s="1"/>
      <c r="G15" s="1"/>
      <c r="H15" s="1"/>
    </row>
    <row r="16" spans="1:8" ht="15">
      <c r="A16" s="2"/>
      <c r="C16" s="8"/>
      <c r="D16" s="1"/>
      <c r="E16" s="1"/>
      <c r="F16" s="1"/>
      <c r="G16" s="1"/>
      <c r="H16" s="1"/>
    </row>
    <row r="17" spans="3:8" ht="12.75">
      <c r="C17" s="8"/>
      <c r="D17" s="1"/>
      <c r="E17" s="1"/>
      <c r="F17" s="1"/>
      <c r="G17" s="1"/>
      <c r="H17" s="1"/>
    </row>
    <row r="18" spans="3:8" ht="12.75">
      <c r="C18" s="8"/>
      <c r="D18" s="1"/>
      <c r="E18" s="1"/>
      <c r="F18" s="1"/>
      <c r="G18" s="1"/>
      <c r="H18" s="1"/>
    </row>
    <row r="19" spans="3:8" ht="12.75">
      <c r="C19" s="8"/>
      <c r="D19" s="1"/>
      <c r="E19" s="1"/>
      <c r="F19" s="1"/>
      <c r="G19" s="1"/>
      <c r="H19" s="1"/>
    </row>
    <row r="20" spans="3:8" ht="12.75">
      <c r="C20" s="8"/>
      <c r="D20" s="1"/>
      <c r="E20" s="1"/>
      <c r="F20" s="1"/>
      <c r="G20" s="1"/>
      <c r="H20" s="1"/>
    </row>
    <row r="21" spans="3:8" ht="12.75">
      <c r="C21" s="8"/>
      <c r="D21" s="1"/>
      <c r="E21" s="1"/>
      <c r="F21" s="1"/>
      <c r="G21" s="1"/>
      <c r="H21" s="1"/>
    </row>
    <row r="22" spans="3:8" ht="12.75">
      <c r="C22" s="8"/>
      <c r="D22" s="1"/>
      <c r="E22" s="1"/>
      <c r="F22" s="1"/>
      <c r="G22" s="1"/>
      <c r="H22" s="1"/>
    </row>
    <row r="23" spans="3:8" ht="12.75">
      <c r="C23" s="8"/>
      <c r="D23" s="1"/>
      <c r="E23" s="1"/>
      <c r="F23" s="1"/>
      <c r="G23" s="1"/>
      <c r="H23" s="1"/>
    </row>
    <row r="24" spans="3:8" ht="12.75">
      <c r="C24" s="8"/>
      <c r="D24" s="1"/>
      <c r="E24" s="1"/>
      <c r="F24" s="1"/>
      <c r="G24" s="1"/>
      <c r="H24" s="1"/>
    </row>
    <row r="25" spans="3:8" ht="12.75">
      <c r="C25" s="8"/>
      <c r="D25" s="1"/>
      <c r="E25" s="1"/>
      <c r="F25" s="1"/>
      <c r="G25" s="1"/>
      <c r="H25" s="1"/>
    </row>
    <row r="26" spans="3:8" ht="12.75">
      <c r="C26" s="8"/>
      <c r="D26" s="1"/>
      <c r="E26" s="1"/>
      <c r="F26" s="1"/>
      <c r="G26" s="1"/>
      <c r="H26" s="1"/>
    </row>
    <row r="27" spans="3:8" ht="12.75">
      <c r="C27" s="8"/>
      <c r="D27" s="1"/>
      <c r="E27" s="1"/>
      <c r="F27" s="1"/>
      <c r="G27" s="1"/>
      <c r="H27" s="1"/>
    </row>
    <row r="28" spans="3:8" ht="12.75">
      <c r="C28" s="8"/>
      <c r="D28" s="1"/>
      <c r="E28" s="1"/>
      <c r="F28" s="1"/>
      <c r="G28" s="1"/>
      <c r="H28" s="1"/>
    </row>
    <row r="29" spans="3:8" ht="12.75">
      <c r="C29" s="8"/>
      <c r="D29" s="1"/>
      <c r="E29" s="1"/>
      <c r="F29" s="1"/>
      <c r="G29" s="1"/>
      <c r="H29" s="1"/>
    </row>
    <row r="30" spans="3:8" ht="12.75">
      <c r="C30" s="8"/>
      <c r="D30" s="1"/>
      <c r="E30" s="1"/>
      <c r="F30" s="1"/>
      <c r="G30" s="1"/>
      <c r="H30" s="1"/>
    </row>
    <row r="31" spans="3:8" ht="12.75">
      <c r="C31" s="8"/>
      <c r="D31" s="1"/>
      <c r="E31" s="1"/>
      <c r="F31" s="1"/>
      <c r="G31" s="1"/>
      <c r="H31" s="1"/>
    </row>
    <row r="32" spans="3:8" ht="12.75">
      <c r="C32" s="8"/>
      <c r="D32" s="1"/>
      <c r="E32" s="1"/>
      <c r="F32" s="1"/>
      <c r="G32" s="1"/>
      <c r="H32" s="1"/>
    </row>
    <row r="33" spans="3:8" ht="12.75">
      <c r="C33" s="8"/>
      <c r="D33" s="1"/>
      <c r="E33" s="1"/>
      <c r="F33" s="1"/>
      <c r="G33" s="1"/>
      <c r="H33" s="1"/>
    </row>
    <row r="34" spans="3:8" ht="12.75">
      <c r="C34" s="8"/>
      <c r="D34" s="1"/>
      <c r="E34" s="1"/>
      <c r="F34" s="1"/>
      <c r="G34" s="1"/>
      <c r="H34" s="1"/>
    </row>
    <row r="35" spans="3:8" ht="12.75">
      <c r="C35" s="8"/>
      <c r="D35" s="1"/>
      <c r="E35" s="1"/>
      <c r="F35" s="1"/>
      <c r="G35" s="1"/>
      <c r="H35" s="1"/>
    </row>
    <row r="36" spans="3:8" ht="12.75">
      <c r="C36" s="8"/>
      <c r="D36" s="1"/>
      <c r="E36" s="1"/>
      <c r="F36" s="1"/>
      <c r="G36" s="1"/>
      <c r="H36" s="1"/>
    </row>
    <row r="37" spans="3:8" ht="12.75">
      <c r="C37" s="8"/>
      <c r="D37" s="1"/>
      <c r="E37" s="1"/>
      <c r="F37" s="1"/>
      <c r="G37" s="1"/>
      <c r="H37" s="1"/>
    </row>
    <row r="38" spans="3:8" ht="12.75">
      <c r="C38" s="8"/>
      <c r="D38" s="1"/>
      <c r="E38" s="1"/>
      <c r="F38" s="1"/>
      <c r="G38" s="1"/>
      <c r="H38" s="1"/>
    </row>
    <row r="39" spans="3:8" ht="12.75">
      <c r="C39" s="8"/>
      <c r="D39" s="1"/>
      <c r="E39" s="1"/>
      <c r="F39" s="1"/>
      <c r="G39" s="1"/>
      <c r="H39" s="1"/>
    </row>
    <row r="40" spans="3:8" ht="12.75">
      <c r="C40" s="8"/>
      <c r="D40" s="1"/>
      <c r="E40" s="1"/>
      <c r="F40" s="1"/>
      <c r="G40" s="1"/>
      <c r="H40" s="1"/>
    </row>
    <row r="41" spans="3:8" ht="12.75">
      <c r="C41" s="8"/>
      <c r="D41" s="1"/>
      <c r="E41" s="1"/>
      <c r="F41" s="1"/>
      <c r="G41" s="1"/>
      <c r="H41" s="1"/>
    </row>
    <row r="42" spans="3:8" ht="12.75">
      <c r="C42" s="8"/>
      <c r="D42" s="1"/>
      <c r="E42" s="1"/>
      <c r="F42" s="1"/>
      <c r="G42" s="1"/>
      <c r="H42" s="1"/>
    </row>
    <row r="43" spans="3:8" ht="12.75">
      <c r="C43" s="8"/>
      <c r="D43" s="1"/>
      <c r="E43" s="1"/>
      <c r="F43" s="1"/>
      <c r="G43" s="1"/>
      <c r="H43" s="1"/>
    </row>
    <row r="44" spans="3:8" ht="12.75">
      <c r="C44" s="8"/>
      <c r="D44" s="1"/>
      <c r="E44" s="1"/>
      <c r="F44" s="1"/>
      <c r="G44" s="1"/>
      <c r="H44" s="1"/>
    </row>
    <row r="45" spans="3:8" ht="12.75">
      <c r="C45" s="8"/>
      <c r="D45" s="1"/>
      <c r="E45" s="1"/>
      <c r="F45" s="1"/>
      <c r="G45" s="1"/>
      <c r="H45" s="1"/>
    </row>
    <row r="46" spans="3:8" ht="12.75">
      <c r="C46" s="8"/>
      <c r="D46" s="1"/>
      <c r="E46" s="1"/>
      <c r="F46" s="1"/>
      <c r="G46" s="1"/>
      <c r="H46" s="1"/>
    </row>
    <row r="47" spans="3:8" ht="12.75">
      <c r="C47" s="8"/>
      <c r="D47" s="1"/>
      <c r="E47" s="1"/>
      <c r="F47" s="1"/>
      <c r="G47" s="1"/>
      <c r="H47" s="1"/>
    </row>
    <row r="48" spans="3:8" ht="12.75">
      <c r="C48" s="8"/>
      <c r="D48" s="1"/>
      <c r="E48" s="1"/>
      <c r="F48" s="1"/>
      <c r="G48" s="1"/>
      <c r="H48" s="1"/>
    </row>
    <row r="49" spans="3:8" ht="12.75">
      <c r="C49" s="8"/>
      <c r="D49" s="1"/>
      <c r="E49" s="1"/>
      <c r="F49" s="1"/>
      <c r="G49" s="1"/>
      <c r="H49" s="1"/>
    </row>
    <row r="50" spans="3:8" ht="12.75">
      <c r="C50" s="8"/>
      <c r="D50" s="1"/>
      <c r="E50" s="1"/>
      <c r="F50" s="1"/>
      <c r="G50" s="1"/>
      <c r="H50" s="1"/>
    </row>
    <row r="51" spans="3:8" ht="12.75">
      <c r="C51" s="8"/>
      <c r="D51" s="1"/>
      <c r="E51" s="1"/>
      <c r="F51" s="1"/>
      <c r="G51" s="1"/>
      <c r="H51" s="1"/>
    </row>
    <row r="52" spans="3:8" ht="12.75">
      <c r="C52" s="8"/>
      <c r="D52" s="1"/>
      <c r="E52" s="1"/>
      <c r="F52" s="1"/>
      <c r="G52" s="1"/>
      <c r="H52" s="1"/>
    </row>
    <row r="53" spans="3:8" ht="12.75">
      <c r="C53" s="8"/>
      <c r="D53" s="1"/>
      <c r="E53" s="1"/>
      <c r="F53" s="1"/>
      <c r="G53" s="1"/>
      <c r="H53" s="1"/>
    </row>
    <row r="54" spans="3:8" ht="12.75">
      <c r="C54" s="8"/>
      <c r="D54" s="1"/>
      <c r="E54" s="1"/>
      <c r="F54" s="1"/>
      <c r="G54" s="1"/>
      <c r="H54" s="1"/>
    </row>
    <row r="55" spans="3:8" ht="12.75">
      <c r="C55" s="8"/>
      <c r="D55" s="1"/>
      <c r="E55" s="1"/>
      <c r="F55" s="1"/>
      <c r="G55" s="1"/>
      <c r="H55" s="1"/>
    </row>
    <row r="56" spans="3:8" ht="12.75">
      <c r="C56" s="8"/>
      <c r="D56" s="1"/>
      <c r="E56" s="1"/>
      <c r="F56" s="1"/>
      <c r="G56" s="1"/>
      <c r="H56" s="1"/>
    </row>
    <row r="57" spans="3:8" ht="12.75">
      <c r="C57" s="8"/>
      <c r="D57" s="1"/>
      <c r="E57" s="1"/>
      <c r="F57" s="1"/>
      <c r="G57" s="1"/>
      <c r="H57" s="1"/>
    </row>
    <row r="58" spans="3:8" ht="12.75">
      <c r="C58" s="8"/>
      <c r="D58" s="1"/>
      <c r="E58" s="1"/>
      <c r="F58" s="1"/>
      <c r="G58" s="1"/>
      <c r="H58" s="1"/>
    </row>
    <row r="59" spans="3:8" ht="12.75">
      <c r="C59" s="8"/>
      <c r="D59" s="1"/>
      <c r="E59" s="1"/>
      <c r="F59" s="1"/>
      <c r="G59" s="1"/>
      <c r="H59" s="1"/>
    </row>
    <row r="60" spans="3:8" ht="12.75">
      <c r="C60" s="8"/>
      <c r="D60" s="1"/>
      <c r="E60" s="1"/>
      <c r="F60" s="1"/>
      <c r="G60" s="1"/>
      <c r="H60" s="1"/>
    </row>
    <row r="61" spans="3:8" ht="12.75">
      <c r="C61" s="8"/>
      <c r="D61" s="1"/>
      <c r="E61" s="1"/>
      <c r="F61" s="1"/>
      <c r="G61" s="1"/>
      <c r="H61" s="1"/>
    </row>
    <row r="62" spans="3:8" ht="12.75">
      <c r="C62" s="8"/>
      <c r="D62" s="1"/>
      <c r="E62" s="1"/>
      <c r="F62" s="1"/>
      <c r="G62" s="1"/>
      <c r="H62" s="1"/>
    </row>
    <row r="63" spans="3:8" ht="12.75">
      <c r="C63" s="8"/>
      <c r="D63" s="1"/>
      <c r="E63" s="1"/>
      <c r="F63" s="1"/>
      <c r="G63" s="1"/>
      <c r="H63" s="1"/>
    </row>
    <row r="64" spans="3:8" ht="12.75">
      <c r="C64" s="8"/>
      <c r="D64" s="1"/>
      <c r="E64" s="1"/>
      <c r="F64" s="1"/>
      <c r="G64" s="1"/>
      <c r="H64" s="1"/>
    </row>
    <row r="65" spans="3:8" ht="12.75">
      <c r="C65" s="8"/>
      <c r="D65" s="1"/>
      <c r="E65" s="1"/>
      <c r="F65" s="1"/>
      <c r="G65" s="1"/>
      <c r="H65" s="1"/>
    </row>
    <row r="66" spans="3:8" ht="12.75">
      <c r="C66" s="8"/>
      <c r="D66" s="1"/>
      <c r="E66" s="1"/>
      <c r="F66" s="1"/>
      <c r="G66" s="1"/>
      <c r="H66" s="1"/>
    </row>
    <row r="67" spans="3:8" ht="12.75">
      <c r="C67" s="8"/>
      <c r="D67" s="1"/>
      <c r="E67" s="1"/>
      <c r="F67" s="1"/>
      <c r="G67" s="1"/>
      <c r="H67" s="1"/>
    </row>
    <row r="68" spans="3:8" ht="12.75">
      <c r="C68" s="8"/>
      <c r="D68" s="1"/>
      <c r="E68" s="1"/>
      <c r="F68" s="1"/>
      <c r="G68" s="1"/>
      <c r="H68" s="1"/>
    </row>
    <row r="69" spans="3:8" ht="12.75">
      <c r="C69" s="8"/>
      <c r="D69" s="1"/>
      <c r="E69" s="1"/>
      <c r="F69" s="1"/>
      <c r="G69" s="1"/>
      <c r="H69" s="1"/>
    </row>
    <row r="70" spans="3:8" ht="12.75">
      <c r="C70" s="8"/>
      <c r="D70" s="1"/>
      <c r="E70" s="1"/>
      <c r="F70" s="1"/>
      <c r="G70" s="1"/>
      <c r="H70" s="1"/>
    </row>
    <row r="71" spans="3:8" ht="12.75">
      <c r="C71" s="8"/>
      <c r="D71" s="1"/>
      <c r="E71" s="1"/>
      <c r="F71" s="1"/>
      <c r="G71" s="1"/>
      <c r="H71" s="1"/>
    </row>
    <row r="72" spans="3:8" ht="12.75">
      <c r="C72" s="8"/>
      <c r="D72" s="1"/>
      <c r="E72" s="1"/>
      <c r="F72" s="1"/>
      <c r="G72" s="1"/>
      <c r="H72" s="1"/>
    </row>
    <row r="73" spans="3:8" ht="12.75">
      <c r="C73" s="8"/>
      <c r="D73" s="1"/>
      <c r="E73" s="1"/>
      <c r="F73" s="1"/>
      <c r="G73" s="1"/>
      <c r="H73" s="1"/>
    </row>
    <row r="74" spans="3:8" ht="12.75">
      <c r="C74" s="8"/>
      <c r="D74" s="1"/>
      <c r="E74" s="1"/>
      <c r="F74" s="1"/>
      <c r="G74" s="1"/>
      <c r="H74" s="1"/>
    </row>
    <row r="75" spans="3:8" ht="12.75">
      <c r="C75" s="8"/>
      <c r="D75" s="1"/>
      <c r="E75" s="1"/>
      <c r="F75" s="1"/>
      <c r="G75" s="1"/>
      <c r="H75" s="1"/>
    </row>
    <row r="76" spans="3:8" ht="12.75">
      <c r="C76" s="8"/>
      <c r="D76" s="1"/>
      <c r="E76" s="1"/>
      <c r="F76" s="1"/>
      <c r="G76" s="1"/>
      <c r="H76" s="1"/>
    </row>
    <row r="77" spans="3:8" ht="12.75">
      <c r="C77" s="8"/>
      <c r="D77" s="1"/>
      <c r="E77" s="1"/>
      <c r="F77" s="1"/>
      <c r="G77" s="1"/>
      <c r="H77" s="1"/>
    </row>
    <row r="78" spans="3:8" ht="12.75">
      <c r="C78" s="8"/>
      <c r="D78" s="1"/>
      <c r="E78" s="1"/>
      <c r="F78" s="1"/>
      <c r="G78" s="1"/>
      <c r="H78" s="1"/>
    </row>
    <row r="79" spans="3:8" ht="12.75">
      <c r="C79" s="8"/>
      <c r="D79" s="1"/>
      <c r="E79" s="1"/>
      <c r="F79" s="1"/>
      <c r="G79" s="1"/>
      <c r="H79" s="1"/>
    </row>
    <row r="80" spans="3:8" ht="12.75">
      <c r="C80" s="8"/>
      <c r="D80" s="1"/>
      <c r="E80" s="1"/>
      <c r="F80" s="1"/>
      <c r="G80" s="1"/>
      <c r="H80" s="1"/>
    </row>
    <row r="81" spans="3:8" ht="12.75">
      <c r="C81" s="8"/>
      <c r="D81" s="1"/>
      <c r="E81" s="1"/>
      <c r="F81" s="1"/>
      <c r="G81" s="1"/>
      <c r="H81" s="1"/>
    </row>
    <row r="82" spans="3:8" ht="12.75">
      <c r="C82" s="8"/>
      <c r="D82" s="1"/>
      <c r="E82" s="1"/>
      <c r="F82" s="1"/>
      <c r="G82" s="1"/>
      <c r="H82" s="1"/>
    </row>
    <row r="83" spans="3:8" ht="12.75">
      <c r="C83" s="8"/>
      <c r="D83" s="1"/>
      <c r="E83" s="1"/>
      <c r="F83" s="1"/>
      <c r="G83" s="1"/>
      <c r="H83" s="1"/>
    </row>
    <row r="84" spans="3:8" ht="12.75">
      <c r="C84" s="8"/>
      <c r="D84" s="1"/>
      <c r="E84" s="1"/>
      <c r="F84" s="1"/>
      <c r="G84" s="1"/>
      <c r="H84" s="1"/>
    </row>
    <row r="85" spans="3:8" ht="12.75">
      <c r="C85" s="8"/>
      <c r="D85" s="1"/>
      <c r="E85" s="1"/>
      <c r="F85" s="1"/>
      <c r="G85" s="1"/>
      <c r="H85" s="1"/>
    </row>
    <row r="86" spans="3:8" ht="12.75">
      <c r="C86" s="8"/>
      <c r="D86" s="1"/>
      <c r="E86" s="1"/>
      <c r="F86" s="1"/>
      <c r="G86" s="1"/>
      <c r="H86" s="1"/>
    </row>
    <row r="87" spans="3:8" ht="12.75">
      <c r="C87" s="8"/>
      <c r="D87" s="1"/>
      <c r="E87" s="1"/>
      <c r="F87" s="1"/>
      <c r="G87" s="1"/>
      <c r="H87" s="1"/>
    </row>
    <row r="88" spans="3:8" ht="12.75">
      <c r="C88" s="8"/>
      <c r="D88" s="1"/>
      <c r="E88" s="1"/>
      <c r="F88" s="1"/>
      <c r="G88" s="1"/>
      <c r="H88" s="1"/>
    </row>
    <row r="89" spans="3:8" ht="12.75">
      <c r="C89" s="8"/>
      <c r="D89" s="1"/>
      <c r="E89" s="1"/>
      <c r="F89" s="1"/>
      <c r="G89" s="1"/>
      <c r="H89" s="1"/>
    </row>
    <row r="90" spans="3:8" ht="12.75">
      <c r="C90" s="8"/>
      <c r="D90" s="1"/>
      <c r="E90" s="1"/>
      <c r="F90" s="1"/>
      <c r="G90" s="1"/>
      <c r="H90" s="1"/>
    </row>
    <row r="91" spans="3:8" ht="12.75">
      <c r="C91" s="8"/>
      <c r="D91" s="1"/>
      <c r="E91" s="1"/>
      <c r="F91" s="1"/>
      <c r="G91" s="1"/>
      <c r="H91" s="1"/>
    </row>
    <row r="92" spans="3:8" ht="12.75">
      <c r="C92" s="8"/>
      <c r="D92" s="1"/>
      <c r="E92" s="1"/>
      <c r="F92" s="1"/>
      <c r="G92" s="1"/>
      <c r="H92" s="1"/>
    </row>
    <row r="93" spans="3:8" ht="12.75">
      <c r="C93" s="8"/>
      <c r="D93" s="1"/>
      <c r="E93" s="1"/>
      <c r="F93" s="1"/>
      <c r="G93" s="1"/>
      <c r="H93" s="1"/>
    </row>
    <row r="94" spans="3:8" ht="12.75">
      <c r="C94" s="8"/>
      <c r="D94" s="1"/>
      <c r="E94" s="1"/>
      <c r="F94" s="1"/>
      <c r="G94" s="1"/>
      <c r="H94" s="1"/>
    </row>
    <row r="95" spans="3:8" ht="12.75">
      <c r="C95" s="8"/>
      <c r="D95" s="1"/>
      <c r="E95" s="1"/>
      <c r="F95" s="1"/>
      <c r="G95" s="1"/>
      <c r="H95" s="1"/>
    </row>
    <row r="96" spans="3:8" ht="12.75">
      <c r="C96" s="8"/>
      <c r="D96" s="1"/>
      <c r="E96" s="1"/>
      <c r="F96" s="1"/>
      <c r="G96" s="1"/>
      <c r="H96" s="1"/>
    </row>
    <row r="97" spans="3:8" ht="12.75">
      <c r="C97" s="8"/>
      <c r="D97" s="1"/>
      <c r="E97" s="1"/>
      <c r="F97" s="1"/>
      <c r="G97" s="1"/>
      <c r="H97" s="1"/>
    </row>
    <row r="98" spans="3:8" ht="12.75">
      <c r="C98" s="8"/>
      <c r="D98" s="1"/>
      <c r="E98" s="1"/>
      <c r="F98" s="1"/>
      <c r="G98" s="1"/>
      <c r="H98" s="1"/>
    </row>
    <row r="99" spans="3:8" ht="12.75">
      <c r="C99" s="8"/>
      <c r="D99" s="1"/>
      <c r="E99" s="1"/>
      <c r="F99" s="1"/>
      <c r="G99" s="1"/>
      <c r="H99" s="1"/>
    </row>
    <row r="100" spans="3:8" ht="12.75">
      <c r="C100" s="8"/>
      <c r="D100" s="1"/>
      <c r="E100" s="1"/>
      <c r="F100" s="1"/>
      <c r="G100" s="1"/>
      <c r="H100" s="1"/>
    </row>
    <row r="101" spans="3:8" ht="12.75">
      <c r="C101" s="8"/>
      <c r="D101" s="1"/>
      <c r="E101" s="1"/>
      <c r="F101" s="1"/>
      <c r="G101" s="1"/>
      <c r="H101" s="1"/>
    </row>
    <row r="102" spans="3:8" ht="12.75">
      <c r="C102" s="8"/>
      <c r="D102" s="1"/>
      <c r="E102" s="1"/>
      <c r="F102" s="1"/>
      <c r="G102" s="1"/>
      <c r="H102" s="1"/>
    </row>
    <row r="103" spans="3:8" ht="12.75">
      <c r="C103" s="8"/>
      <c r="D103" s="1"/>
      <c r="E103" s="1"/>
      <c r="F103" s="1"/>
      <c r="G103" s="1"/>
      <c r="H103" s="1"/>
    </row>
    <row r="104" spans="3:8" ht="12.75">
      <c r="C104" s="8"/>
      <c r="D104" s="1"/>
      <c r="E104" s="1"/>
      <c r="F104" s="1"/>
      <c r="G104" s="1"/>
      <c r="H104" s="1"/>
    </row>
    <row r="105" spans="3:8" ht="12.75">
      <c r="C105" s="8"/>
      <c r="D105" s="1"/>
      <c r="E105" s="1"/>
      <c r="F105" s="1"/>
      <c r="G105" s="1"/>
      <c r="H105" s="1"/>
    </row>
    <row r="106" spans="3:8" ht="12.75">
      <c r="C106" s="8"/>
      <c r="D106" s="1"/>
      <c r="E106" s="1"/>
      <c r="F106" s="1"/>
      <c r="G106" s="1"/>
      <c r="H106" s="1"/>
    </row>
    <row r="107" spans="3:8" ht="12.75">
      <c r="C107" s="8"/>
      <c r="D107" s="1"/>
      <c r="E107" s="1"/>
      <c r="F107" s="1"/>
      <c r="G107" s="1"/>
      <c r="H107" s="1"/>
    </row>
    <row r="108" spans="3:8" ht="12.75">
      <c r="C108" s="8"/>
      <c r="D108" s="1"/>
      <c r="E108" s="1"/>
      <c r="F108" s="1"/>
      <c r="G108" s="1"/>
      <c r="H108" s="1"/>
    </row>
    <row r="109" spans="3:8" ht="12.75">
      <c r="C109" s="8"/>
      <c r="D109" s="1"/>
      <c r="E109" s="1"/>
      <c r="F109" s="1"/>
      <c r="G109" s="1"/>
      <c r="H109" s="1"/>
    </row>
    <row r="110" spans="3:8" ht="12.75">
      <c r="C110" s="8"/>
      <c r="D110" s="1"/>
      <c r="E110" s="1"/>
      <c r="F110" s="1"/>
      <c r="G110" s="1"/>
      <c r="H110" s="1"/>
    </row>
    <row r="111" spans="3:8" ht="12.75">
      <c r="C111" s="8"/>
      <c r="D111" s="1"/>
      <c r="E111" s="1"/>
      <c r="F111" s="1"/>
      <c r="G111" s="1"/>
      <c r="H111" s="1"/>
    </row>
    <row r="112" spans="3:8" ht="12.75">
      <c r="C112" s="8"/>
      <c r="D112" s="1"/>
      <c r="E112" s="1"/>
      <c r="F112" s="1"/>
      <c r="G112" s="1"/>
      <c r="H112" s="1"/>
    </row>
    <row r="113" spans="3:8" ht="12.75">
      <c r="C113" s="8"/>
      <c r="D113" s="1"/>
      <c r="E113" s="1"/>
      <c r="F113" s="1"/>
      <c r="G113" s="1"/>
      <c r="H113" s="1"/>
    </row>
    <row r="114" spans="3:8" ht="12.75">
      <c r="C114" s="8"/>
      <c r="D114" s="1"/>
      <c r="E114" s="1"/>
      <c r="F114" s="1"/>
      <c r="G114" s="1"/>
      <c r="H114" s="1"/>
    </row>
    <row r="115" spans="3:8" ht="12.75">
      <c r="C115" s="8"/>
      <c r="D115" s="1"/>
      <c r="E115" s="1"/>
      <c r="F115" s="1"/>
      <c r="G115" s="1"/>
      <c r="H115" s="1"/>
    </row>
    <row r="116" spans="3:8" ht="12.75">
      <c r="C116" s="8"/>
      <c r="D116" s="1"/>
      <c r="E116" s="1"/>
      <c r="F116" s="1"/>
      <c r="G116" s="1"/>
      <c r="H116" s="1"/>
    </row>
    <row r="117" spans="3:8" ht="12.75">
      <c r="C117" s="8"/>
      <c r="D117" s="1"/>
      <c r="E117" s="1"/>
      <c r="F117" s="1"/>
      <c r="G117" s="1"/>
      <c r="H117" s="1"/>
    </row>
    <row r="118" spans="3:8" ht="12.75">
      <c r="C118" s="8"/>
      <c r="D118" s="1"/>
      <c r="E118" s="1"/>
      <c r="F118" s="1"/>
      <c r="G118" s="1"/>
      <c r="H118" s="1"/>
    </row>
    <row r="119" spans="3:8" ht="12.75">
      <c r="C119" s="8"/>
      <c r="D119" s="1"/>
      <c r="E119" s="1"/>
      <c r="F119" s="1"/>
      <c r="G119" s="1"/>
      <c r="H119" s="1"/>
    </row>
    <row r="120" spans="3:8" ht="12.75">
      <c r="C120" s="8"/>
      <c r="D120" s="1"/>
      <c r="E120" s="1"/>
      <c r="F120" s="1"/>
      <c r="G120" s="1"/>
      <c r="H120" s="1"/>
    </row>
    <row r="121" spans="3:8" ht="12.75">
      <c r="C121" s="8"/>
      <c r="D121" s="1"/>
      <c r="E121" s="1"/>
      <c r="F121" s="1"/>
      <c r="G121" s="1"/>
      <c r="H121" s="1"/>
    </row>
    <row r="122" spans="3:8" ht="12.75">
      <c r="C122" s="8"/>
      <c r="D122" s="1"/>
      <c r="E122" s="1"/>
      <c r="F122" s="1"/>
      <c r="G122" s="1"/>
      <c r="H122" s="1"/>
    </row>
    <row r="123" spans="3:8" ht="12.75">
      <c r="C123" s="8"/>
      <c r="D123" s="1"/>
      <c r="E123" s="1"/>
      <c r="F123" s="1"/>
      <c r="G123" s="1"/>
      <c r="H123" s="1"/>
    </row>
    <row r="124" spans="3:8" ht="12.75">
      <c r="C124" s="8"/>
      <c r="D124" s="1"/>
      <c r="E124" s="1"/>
      <c r="F124" s="1"/>
      <c r="G124" s="1"/>
      <c r="H124" s="1"/>
    </row>
    <row r="125" spans="3:8" ht="12.75">
      <c r="C125" s="8"/>
      <c r="D125" s="1"/>
      <c r="E125" s="1"/>
      <c r="F125" s="1"/>
      <c r="G125" s="1"/>
      <c r="H125" s="1"/>
    </row>
    <row r="126" spans="3:8" ht="12.75">
      <c r="C126" s="8"/>
      <c r="D126" s="1"/>
      <c r="E126" s="1"/>
      <c r="F126" s="1"/>
      <c r="G126" s="1"/>
      <c r="H126" s="1"/>
    </row>
    <row r="127" spans="3:8" ht="12.75">
      <c r="C127" s="8"/>
      <c r="D127" s="1"/>
      <c r="E127" s="1"/>
      <c r="F127" s="1"/>
      <c r="G127" s="1"/>
      <c r="H127" s="1"/>
    </row>
    <row r="128" spans="3:8" ht="12.75">
      <c r="C128" s="8"/>
      <c r="D128" s="1"/>
      <c r="E128" s="1"/>
      <c r="F128" s="1"/>
      <c r="G128" s="1"/>
      <c r="H128" s="1"/>
    </row>
    <row r="129" spans="3:8" ht="12.75">
      <c r="C129" s="8"/>
      <c r="D129" s="1"/>
      <c r="E129" s="1"/>
      <c r="F129" s="1"/>
      <c r="G129" s="1"/>
      <c r="H129" s="1"/>
    </row>
    <row r="130" spans="3:8" ht="12.75">
      <c r="C130" s="8"/>
      <c r="D130" s="1"/>
      <c r="E130" s="1"/>
      <c r="F130" s="1"/>
      <c r="G130" s="1"/>
      <c r="H130" s="1"/>
    </row>
    <row r="131" spans="3:8" ht="12.75">
      <c r="C131" s="8"/>
      <c r="D131" s="1"/>
      <c r="E131" s="1"/>
      <c r="F131" s="1"/>
      <c r="G131" s="1"/>
      <c r="H131" s="1"/>
    </row>
    <row r="132" spans="3:8" ht="12.75">
      <c r="C132" s="8"/>
      <c r="D132" s="1"/>
      <c r="E132" s="1"/>
      <c r="F132" s="1"/>
      <c r="G132" s="1"/>
      <c r="H132" s="1"/>
    </row>
    <row r="133" spans="3:8" ht="12.75">
      <c r="C133" s="8"/>
      <c r="D133" s="1"/>
      <c r="E133" s="1"/>
      <c r="F133" s="1"/>
      <c r="G133" s="1"/>
      <c r="H133" s="1"/>
    </row>
    <row r="134" spans="3:8" ht="12.75">
      <c r="C134" s="8"/>
      <c r="D134" s="1"/>
      <c r="E134" s="1"/>
      <c r="F134" s="1"/>
      <c r="G134" s="1"/>
      <c r="H134" s="1"/>
    </row>
    <row r="135" spans="3:8" ht="12.75">
      <c r="C135" s="8"/>
      <c r="D135" s="1"/>
      <c r="E135" s="1"/>
      <c r="F135" s="1"/>
      <c r="G135" s="1"/>
      <c r="H135" s="1"/>
    </row>
    <row r="136" spans="3:8" ht="12.75">
      <c r="C136" s="8"/>
      <c r="D136" s="1"/>
      <c r="E136" s="1"/>
      <c r="F136" s="1"/>
      <c r="G136" s="1"/>
      <c r="H136" s="1"/>
    </row>
    <row r="137" spans="3:8" ht="12.75">
      <c r="C137" s="8"/>
      <c r="D137" s="1"/>
      <c r="E137" s="1"/>
      <c r="F137" s="1"/>
      <c r="G137" s="1"/>
      <c r="H137" s="1"/>
    </row>
    <row r="138" spans="3:8" ht="12.75">
      <c r="C138" s="8"/>
      <c r="D138" s="1"/>
      <c r="E138" s="1"/>
      <c r="F138" s="1"/>
      <c r="G138" s="1"/>
      <c r="H138" s="1"/>
    </row>
    <row r="139" spans="3:8" ht="12.75">
      <c r="C139" s="8"/>
      <c r="D139" s="1"/>
      <c r="E139" s="1"/>
      <c r="F139" s="1"/>
      <c r="G139" s="1"/>
      <c r="H139" s="1"/>
    </row>
    <row r="140" spans="3:8" ht="12.75">
      <c r="C140" s="8"/>
      <c r="D140" s="1"/>
      <c r="E140" s="1"/>
      <c r="F140" s="1"/>
      <c r="G140" s="1"/>
      <c r="H140" s="1"/>
    </row>
    <row r="141" spans="3:8" ht="12.75">
      <c r="C141" s="8"/>
      <c r="D141" s="1"/>
      <c r="E141" s="1"/>
      <c r="F141" s="1"/>
      <c r="G141" s="1"/>
      <c r="H141" s="1"/>
    </row>
    <row r="142" spans="3:8" ht="12.75">
      <c r="C142" s="8"/>
      <c r="D142" s="1"/>
      <c r="E142" s="1"/>
      <c r="F142" s="1"/>
      <c r="G142" s="1"/>
      <c r="H142" s="1"/>
    </row>
  </sheetData>
  <mergeCells count="1">
    <mergeCell ref="F2:H2"/>
  </mergeCells>
  <printOptions/>
  <pageMargins left="1.04" right="0.75" top="1" bottom="1" header="0.5" footer="0.5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zoomScale="75" zoomScaleNormal="75" workbookViewId="0" topLeftCell="A1">
      <selection activeCell="L14" sqref="L14"/>
    </sheetView>
  </sheetViews>
  <sheetFormatPr defaultColWidth="9.00390625" defaultRowHeight="12.75"/>
  <cols>
    <col min="1" max="1" width="42.00390625" style="77" customWidth="1"/>
    <col min="2" max="2" width="0.12890625" style="77" hidden="1" customWidth="1"/>
    <col min="3" max="3" width="17.75390625" style="77" customWidth="1"/>
    <col min="4" max="4" width="12.625" style="77" customWidth="1"/>
    <col min="5" max="5" width="13.25390625" style="77" customWidth="1"/>
    <col min="6" max="6" width="12.875" style="77" customWidth="1"/>
    <col min="7" max="8" width="12.75390625" style="77" customWidth="1"/>
    <col min="9" max="9" width="6.25390625" style="77" customWidth="1"/>
    <col min="10" max="16384" width="9.125" style="77" customWidth="1"/>
  </cols>
  <sheetData>
    <row r="1" spans="6:8" ht="15.75" thickBot="1">
      <c r="F1" s="79"/>
      <c r="H1" s="79"/>
    </row>
    <row r="2" spans="1:9" ht="16.5" thickBot="1">
      <c r="A2" s="509" t="s">
        <v>42</v>
      </c>
      <c r="B2" s="145" t="s">
        <v>183</v>
      </c>
      <c r="C2" s="146" t="s">
        <v>192</v>
      </c>
      <c r="D2" s="82" t="s">
        <v>52</v>
      </c>
      <c r="E2" s="82" t="s">
        <v>53</v>
      </c>
      <c r="F2" s="506" t="s">
        <v>184</v>
      </c>
      <c r="G2" s="507"/>
      <c r="H2" s="508"/>
      <c r="I2" s="114"/>
    </row>
    <row r="3" spans="1:9" ht="16.5" thickBot="1">
      <c r="A3" s="510"/>
      <c r="B3" s="147"/>
      <c r="C3" s="87" t="s">
        <v>193</v>
      </c>
      <c r="D3" s="86" t="s">
        <v>335</v>
      </c>
      <c r="E3" s="87" t="s">
        <v>338</v>
      </c>
      <c r="F3" s="88" t="s">
        <v>44</v>
      </c>
      <c r="G3" s="87" t="s">
        <v>66</v>
      </c>
      <c r="H3" s="87" t="s">
        <v>171</v>
      </c>
      <c r="I3" s="114"/>
    </row>
    <row r="4" spans="1:9" ht="19.5" customHeight="1">
      <c r="A4" s="148" t="s">
        <v>226</v>
      </c>
      <c r="B4" s="143"/>
      <c r="C4" s="149"/>
      <c r="D4" s="150"/>
      <c r="E4" s="304"/>
      <c r="F4" s="150"/>
      <c r="G4" s="310"/>
      <c r="H4" s="151"/>
      <c r="I4" s="114"/>
    </row>
    <row r="5" spans="1:9" ht="15.75" hidden="1">
      <c r="A5" s="152"/>
      <c r="B5" s="153"/>
      <c r="C5" s="154"/>
      <c r="D5" s="99"/>
      <c r="E5" s="305"/>
      <c r="F5" s="99"/>
      <c r="G5" s="169"/>
      <c r="H5" s="100"/>
      <c r="I5" s="114"/>
    </row>
    <row r="6" spans="1:9" ht="60">
      <c r="A6" s="170" t="s">
        <v>34</v>
      </c>
      <c r="B6" s="97"/>
      <c r="C6" s="98" t="s">
        <v>62</v>
      </c>
      <c r="D6" s="172">
        <f>SUM(D9,D16,D17,D18,D19,D22,D23,D24,D25)</f>
        <v>1808573</v>
      </c>
      <c r="E6" s="172">
        <f>SUM(E9,E16,E17,E18,E19,E22,E23,E24,E25)</f>
        <v>1084320</v>
      </c>
      <c r="F6" s="172">
        <f>SUM(F9,F16,F17,F18,F19,F22,F23,F24,F25)</f>
        <v>1408313</v>
      </c>
      <c r="G6" s="172">
        <f>SUM(G9,G16,G17,G18,G19,G22,G23,G24,G25)</f>
        <v>3105507</v>
      </c>
      <c r="H6" s="172">
        <f>SUM(H9,H16,H17,H18,H19,H22,H23,H24,H25)</f>
        <v>3502949</v>
      </c>
      <c r="I6" s="157"/>
    </row>
    <row r="7" spans="1:9" ht="60">
      <c r="A7" s="158"/>
      <c r="B7" s="159"/>
      <c r="C7" s="98" t="s">
        <v>38</v>
      </c>
      <c r="D7" s="230">
        <v>70.8</v>
      </c>
      <c r="E7" s="308">
        <v>55.7</v>
      </c>
      <c r="F7" s="230">
        <v>121</v>
      </c>
      <c r="G7" s="350">
        <v>205.9</v>
      </c>
      <c r="H7" s="230">
        <v>105.6</v>
      </c>
      <c r="I7" s="160"/>
    </row>
    <row r="8" spans="1:9" ht="40.5" customHeight="1">
      <c r="A8" s="161" t="s">
        <v>221</v>
      </c>
      <c r="B8" s="97"/>
      <c r="C8" s="98"/>
      <c r="D8" s="155"/>
      <c r="E8" s="314"/>
      <c r="F8" s="155"/>
      <c r="G8" s="241"/>
      <c r="H8" s="156"/>
      <c r="I8" s="157"/>
    </row>
    <row r="9" spans="1:9" s="477" customFormat="1" ht="23.25" customHeight="1">
      <c r="A9" s="478" t="s">
        <v>71</v>
      </c>
      <c r="B9" s="440"/>
      <c r="C9" s="472" t="s">
        <v>220</v>
      </c>
      <c r="D9" s="306">
        <f>SUM(D11,D12,D13,D14,D15)</f>
        <v>97346</v>
      </c>
      <c r="E9" s="306">
        <f>SUM(E11,E12,E13,E14,E15)</f>
        <v>359243</v>
      </c>
      <c r="F9" s="306">
        <f>SUM(F11,F12,F13,F14,F15)</f>
        <v>146500</v>
      </c>
      <c r="G9" s="306">
        <f>SUM(G11,G12,G13,G14,G15)</f>
        <v>149900</v>
      </c>
      <c r="H9" s="172">
        <f>SUM(H11,H12,H13,H14,H15)</f>
        <v>167500</v>
      </c>
      <c r="I9" s="476"/>
    </row>
    <row r="10" spans="1:9" ht="19.5" customHeight="1">
      <c r="A10" s="142" t="s">
        <v>72</v>
      </c>
      <c r="B10" s="143"/>
      <c r="C10" s="98"/>
      <c r="D10" s="155"/>
      <c r="E10" s="307"/>
      <c r="F10" s="155"/>
      <c r="G10" s="241"/>
      <c r="H10" s="156"/>
      <c r="I10" s="157"/>
    </row>
    <row r="11" spans="1:9" ht="31.5" customHeight="1">
      <c r="A11" s="142" t="s">
        <v>73</v>
      </c>
      <c r="B11" s="143"/>
      <c r="C11" s="144" t="s">
        <v>220</v>
      </c>
      <c r="D11" s="155">
        <v>43026</v>
      </c>
      <c r="E11" s="307">
        <v>20000</v>
      </c>
      <c r="F11" s="155">
        <v>15000</v>
      </c>
      <c r="G11" s="241">
        <v>15000</v>
      </c>
      <c r="H11" s="156">
        <v>30000</v>
      </c>
      <c r="I11" s="157"/>
    </row>
    <row r="12" spans="1:9" ht="31.5" customHeight="1">
      <c r="A12" s="372" t="s">
        <v>174</v>
      </c>
      <c r="B12" s="143"/>
      <c r="C12" s="144" t="s">
        <v>220</v>
      </c>
      <c r="D12" s="155">
        <v>10909</v>
      </c>
      <c r="E12" s="307">
        <v>23000</v>
      </c>
      <c r="F12" s="155">
        <v>21000</v>
      </c>
      <c r="G12" s="241">
        <v>21000</v>
      </c>
      <c r="H12" s="241">
        <v>21000</v>
      </c>
      <c r="I12" s="157"/>
    </row>
    <row r="13" spans="1:9" ht="51" customHeight="1">
      <c r="A13" s="372" t="s">
        <v>136</v>
      </c>
      <c r="B13" s="143"/>
      <c r="C13" s="144" t="s">
        <v>220</v>
      </c>
      <c r="D13" s="155">
        <v>0</v>
      </c>
      <c r="E13" s="307">
        <v>269143</v>
      </c>
      <c r="F13" s="111">
        <v>60000</v>
      </c>
      <c r="G13" s="133">
        <v>60000</v>
      </c>
      <c r="H13" s="133">
        <v>60000</v>
      </c>
      <c r="I13" s="157"/>
    </row>
    <row r="14" spans="1:9" ht="72.75" customHeight="1">
      <c r="A14" s="142" t="s">
        <v>75</v>
      </c>
      <c r="B14" s="143"/>
      <c r="C14" s="144" t="s">
        <v>220</v>
      </c>
      <c r="D14" s="155">
        <v>1403</v>
      </c>
      <c r="E14" s="307">
        <v>1500</v>
      </c>
      <c r="F14" s="155">
        <v>1500</v>
      </c>
      <c r="G14" s="241">
        <v>1500</v>
      </c>
      <c r="H14" s="156">
        <v>1500</v>
      </c>
      <c r="I14" s="157"/>
    </row>
    <row r="15" spans="1:9" ht="33.75" customHeight="1">
      <c r="A15" s="142" t="s">
        <v>74</v>
      </c>
      <c r="B15" s="143"/>
      <c r="C15" s="144" t="s">
        <v>220</v>
      </c>
      <c r="D15" s="155">
        <v>42008</v>
      </c>
      <c r="E15" s="307">
        <v>45600</v>
      </c>
      <c r="F15" s="155">
        <v>49000</v>
      </c>
      <c r="G15" s="241">
        <v>52400</v>
      </c>
      <c r="H15" s="156">
        <v>55000</v>
      </c>
      <c r="I15" s="157"/>
    </row>
    <row r="16" spans="1:9" ht="31.5" customHeight="1">
      <c r="A16" s="359" t="s">
        <v>76</v>
      </c>
      <c r="B16" s="463"/>
      <c r="C16" s="479" t="s">
        <v>220</v>
      </c>
      <c r="D16" s="264">
        <v>72246</v>
      </c>
      <c r="E16" s="348">
        <v>58600</v>
      </c>
      <c r="F16" s="264">
        <v>68800</v>
      </c>
      <c r="G16" s="345">
        <v>71500</v>
      </c>
      <c r="H16" s="465">
        <v>80800</v>
      </c>
      <c r="I16" s="157"/>
    </row>
    <row r="17" spans="1:9" ht="20.25" customHeight="1">
      <c r="A17" s="359" t="s">
        <v>77</v>
      </c>
      <c r="B17" s="463"/>
      <c r="C17" s="472" t="s">
        <v>220</v>
      </c>
      <c r="D17" s="264">
        <v>37559</v>
      </c>
      <c r="E17" s="348">
        <v>30000</v>
      </c>
      <c r="F17" s="348">
        <v>30000</v>
      </c>
      <c r="G17" s="348">
        <v>30000</v>
      </c>
      <c r="H17" s="348">
        <v>30000</v>
      </c>
      <c r="I17" s="157"/>
    </row>
    <row r="18" spans="1:9" ht="17.25" customHeight="1">
      <c r="A18" s="359" t="s">
        <v>81</v>
      </c>
      <c r="B18" s="463"/>
      <c r="C18" s="472" t="s">
        <v>220</v>
      </c>
      <c r="D18" s="264"/>
      <c r="E18" s="348">
        <v>30</v>
      </c>
      <c r="F18" s="264"/>
      <c r="G18" s="345"/>
      <c r="H18" s="465"/>
      <c r="I18" s="157"/>
    </row>
    <row r="19" spans="1:9" ht="43.5" customHeight="1">
      <c r="A19" s="359" t="s">
        <v>78</v>
      </c>
      <c r="B19" s="463"/>
      <c r="C19" s="479" t="s">
        <v>220</v>
      </c>
      <c r="D19" s="264">
        <v>1278954</v>
      </c>
      <c r="E19" s="348">
        <v>443600</v>
      </c>
      <c r="F19" s="264">
        <v>300000</v>
      </c>
      <c r="G19" s="345">
        <v>2443000</v>
      </c>
      <c r="H19" s="465">
        <v>2914000</v>
      </c>
      <c r="I19" s="157"/>
    </row>
    <row r="20" spans="1:9" ht="21.75" customHeight="1">
      <c r="A20" s="359" t="s">
        <v>127</v>
      </c>
      <c r="B20" s="143"/>
      <c r="C20" s="144"/>
      <c r="D20" s="155"/>
      <c r="E20" s="307"/>
      <c r="F20" s="155"/>
      <c r="G20" s="241"/>
      <c r="H20" s="156"/>
      <c r="I20" s="157"/>
    </row>
    <row r="21" spans="1:9" ht="30" customHeight="1">
      <c r="A21" s="360" t="s">
        <v>161</v>
      </c>
      <c r="B21" s="143"/>
      <c r="C21" s="144" t="s">
        <v>220</v>
      </c>
      <c r="D21" s="155">
        <v>1183140</v>
      </c>
      <c r="E21" s="307">
        <v>400000</v>
      </c>
      <c r="F21" s="155">
        <v>300000</v>
      </c>
      <c r="G21" s="241">
        <v>2443000</v>
      </c>
      <c r="H21" s="156">
        <v>2914000</v>
      </c>
      <c r="I21" s="157"/>
    </row>
    <row r="22" spans="1:9" ht="61.5" customHeight="1">
      <c r="A22" s="359" t="s">
        <v>82</v>
      </c>
      <c r="B22" s="463"/>
      <c r="C22" s="479" t="s">
        <v>220</v>
      </c>
      <c r="D22" s="264">
        <v>203652</v>
      </c>
      <c r="E22" s="348">
        <v>96714</v>
      </c>
      <c r="F22" s="264">
        <v>777900</v>
      </c>
      <c r="G22" s="270">
        <v>324701</v>
      </c>
      <c r="H22" s="264">
        <v>233450</v>
      </c>
      <c r="I22" s="157"/>
    </row>
    <row r="23" spans="1:9" ht="31.5" customHeight="1">
      <c r="A23" s="359" t="s">
        <v>79</v>
      </c>
      <c r="B23" s="463"/>
      <c r="C23" s="479" t="s">
        <v>220</v>
      </c>
      <c r="D23" s="264">
        <v>15596</v>
      </c>
      <c r="E23" s="348">
        <v>15000</v>
      </c>
      <c r="F23" s="264">
        <v>10000</v>
      </c>
      <c r="G23" s="345">
        <v>10000</v>
      </c>
      <c r="H23" s="264">
        <v>10000</v>
      </c>
      <c r="I23" s="157"/>
    </row>
    <row r="24" spans="1:9" ht="22.5" customHeight="1">
      <c r="A24" s="359" t="s">
        <v>90</v>
      </c>
      <c r="B24" s="463"/>
      <c r="C24" s="479" t="s">
        <v>220</v>
      </c>
      <c r="D24" s="264">
        <v>8068</v>
      </c>
      <c r="E24" s="348">
        <v>4570</v>
      </c>
      <c r="F24" s="264">
        <v>5650</v>
      </c>
      <c r="G24" s="345">
        <v>5750</v>
      </c>
      <c r="H24" s="465">
        <v>5850</v>
      </c>
      <c r="I24" s="157"/>
    </row>
    <row r="25" spans="1:9" ht="44.25" customHeight="1">
      <c r="A25" s="359" t="s">
        <v>80</v>
      </c>
      <c r="B25" s="463"/>
      <c r="C25" s="479" t="s">
        <v>220</v>
      </c>
      <c r="D25" s="264">
        <v>95152</v>
      </c>
      <c r="E25" s="348">
        <v>76563</v>
      </c>
      <c r="F25" s="264">
        <v>69463</v>
      </c>
      <c r="G25" s="345">
        <v>70656</v>
      </c>
      <c r="H25" s="264">
        <v>61349</v>
      </c>
      <c r="I25" s="157"/>
    </row>
    <row r="26" spans="1:9" ht="31.5">
      <c r="A26" s="170" t="s">
        <v>222</v>
      </c>
      <c r="B26" s="97"/>
      <c r="C26" s="144" t="s">
        <v>220</v>
      </c>
      <c r="D26" s="172">
        <f>SUM(D27,D31)</f>
        <v>1808573</v>
      </c>
      <c r="E26" s="172">
        <f>SUM(E27,E31)</f>
        <v>1084320</v>
      </c>
      <c r="F26" s="172">
        <f>SUM(F27,F31)</f>
        <v>1408313</v>
      </c>
      <c r="G26" s="172">
        <f>SUM(G27,G31)</f>
        <v>3105507</v>
      </c>
      <c r="H26" s="172">
        <f>SUM(H27,H31)</f>
        <v>3502949</v>
      </c>
      <c r="I26" s="157"/>
    </row>
    <row r="27" spans="1:9" ht="33" customHeight="1">
      <c r="A27" s="242" t="s">
        <v>223</v>
      </c>
      <c r="B27" s="97"/>
      <c r="C27" s="98" t="s">
        <v>220</v>
      </c>
      <c r="D27" s="172">
        <v>188713</v>
      </c>
      <c r="E27" s="172">
        <f>SUM(E29,E30)</f>
        <v>363740</v>
      </c>
      <c r="F27" s="172">
        <f>SUM(F29,F30)</f>
        <v>236313</v>
      </c>
      <c r="G27" s="172">
        <f>SUM(G29,G30)</f>
        <v>243055</v>
      </c>
      <c r="H27" s="172">
        <f>SUM(H29,H30)</f>
        <v>271649</v>
      </c>
      <c r="I27" s="157"/>
    </row>
    <row r="28" spans="1:9" ht="15">
      <c r="A28" s="59" t="s">
        <v>224</v>
      </c>
      <c r="B28" s="97"/>
      <c r="C28" s="98"/>
      <c r="D28" s="155"/>
      <c r="E28" s="307"/>
      <c r="F28" s="155"/>
      <c r="G28" s="241"/>
      <c r="H28" s="156"/>
      <c r="I28" s="157"/>
    </row>
    <row r="29" spans="1:9" ht="15">
      <c r="A29" s="473" t="s">
        <v>244</v>
      </c>
      <c r="B29" s="480"/>
      <c r="C29" s="472" t="s">
        <v>220</v>
      </c>
      <c r="D29" s="264">
        <v>68241</v>
      </c>
      <c r="E29" s="264">
        <v>65600</v>
      </c>
      <c r="F29" s="264">
        <v>62400</v>
      </c>
      <c r="G29" s="264">
        <v>52400</v>
      </c>
      <c r="H29" s="264">
        <v>55000</v>
      </c>
      <c r="I29" s="157"/>
    </row>
    <row r="30" spans="1:9" ht="15">
      <c r="A30" s="473" t="s">
        <v>245</v>
      </c>
      <c r="B30" s="480"/>
      <c r="C30" s="472" t="s">
        <v>220</v>
      </c>
      <c r="D30" s="264">
        <v>118561</v>
      </c>
      <c r="E30" s="348">
        <v>298140</v>
      </c>
      <c r="F30" s="264">
        <v>173913</v>
      </c>
      <c r="G30" s="345">
        <v>190655</v>
      </c>
      <c r="H30" s="465">
        <v>216649</v>
      </c>
      <c r="I30" s="157"/>
    </row>
    <row r="31" spans="1:9" ht="15.75">
      <c r="A31" s="242" t="s">
        <v>225</v>
      </c>
      <c r="B31" s="97"/>
      <c r="C31" s="98" t="s">
        <v>220</v>
      </c>
      <c r="D31" s="154">
        <f>SUM(D33,D35,D36,D68,D69,D70)</f>
        <v>1619860</v>
      </c>
      <c r="E31" s="154">
        <f>SUM(E33,E35,E36,E68,E69,E70)</f>
        <v>720580</v>
      </c>
      <c r="F31" s="154">
        <f>SUM(F33,F35,F36,F68,F69,F70)</f>
        <v>1172000</v>
      </c>
      <c r="G31" s="154">
        <f>SUM(G33,G35,G36,G68,G69,G70)</f>
        <v>2862452</v>
      </c>
      <c r="H31" s="154">
        <f>SUM(H33,H35,H36,H68,H69,H70)</f>
        <v>3231300</v>
      </c>
      <c r="I31" s="157"/>
    </row>
    <row r="32" spans="1:9" ht="15">
      <c r="A32" s="59" t="s">
        <v>224</v>
      </c>
      <c r="B32" s="97"/>
      <c r="C32" s="98"/>
      <c r="D32" s="155"/>
      <c r="E32" s="307"/>
      <c r="F32" s="155"/>
      <c r="G32" s="241"/>
      <c r="H32" s="156"/>
      <c r="I32" s="157"/>
    </row>
    <row r="33" spans="1:9" ht="15" customHeight="1">
      <c r="A33" s="473" t="s">
        <v>36</v>
      </c>
      <c r="B33" s="480"/>
      <c r="C33" s="472" t="s">
        <v>220</v>
      </c>
      <c r="D33" s="264">
        <v>37559</v>
      </c>
      <c r="E33" s="348">
        <v>120000</v>
      </c>
      <c r="F33" s="264">
        <v>50000</v>
      </c>
      <c r="G33" s="345">
        <v>50000</v>
      </c>
      <c r="H33" s="465">
        <v>50000</v>
      </c>
      <c r="I33" s="157"/>
    </row>
    <row r="34" spans="1:9" ht="15">
      <c r="A34" s="59" t="s">
        <v>35</v>
      </c>
      <c r="B34" s="97"/>
      <c r="C34" s="98" t="s">
        <v>220</v>
      </c>
      <c r="D34" s="155"/>
      <c r="E34" s="307"/>
      <c r="F34" s="155"/>
      <c r="G34" s="241"/>
      <c r="H34" s="156"/>
      <c r="I34" s="157"/>
    </row>
    <row r="35" spans="1:9" ht="30.75" customHeight="1">
      <c r="A35" s="473" t="s">
        <v>37</v>
      </c>
      <c r="B35" s="480"/>
      <c r="C35" s="472" t="s">
        <v>220</v>
      </c>
      <c r="D35" s="264">
        <v>0</v>
      </c>
      <c r="E35" s="348">
        <v>8300</v>
      </c>
      <c r="F35" s="264">
        <v>0</v>
      </c>
      <c r="G35" s="345">
        <v>0</v>
      </c>
      <c r="H35" s="465">
        <v>0</v>
      </c>
      <c r="I35" s="157"/>
    </row>
    <row r="36" spans="1:9" ht="15">
      <c r="A36" s="473" t="s">
        <v>246</v>
      </c>
      <c r="B36" s="480"/>
      <c r="C36" s="472" t="s">
        <v>220</v>
      </c>
      <c r="D36" s="173">
        <f>SUM(D38,D44,D53,D61)</f>
        <v>1495170</v>
      </c>
      <c r="E36" s="173">
        <f>SUM(E38,E44,E53,E61)</f>
        <v>561680</v>
      </c>
      <c r="F36" s="173">
        <f>SUM(F38,F44,F53,F61)</f>
        <v>1092000</v>
      </c>
      <c r="G36" s="173">
        <f>SUM(G38,G44,G53,G61)</f>
        <v>2782452</v>
      </c>
      <c r="H36" s="173">
        <f>SUM(H38,H44,H53,H61)</f>
        <v>3151300</v>
      </c>
      <c r="I36" s="157"/>
    </row>
    <row r="37" spans="1:9" ht="15">
      <c r="A37" s="59" t="s">
        <v>247</v>
      </c>
      <c r="B37" s="97"/>
      <c r="C37" s="98"/>
      <c r="D37" s="155"/>
      <c r="E37" s="307"/>
      <c r="F37" s="155"/>
      <c r="G37" s="241"/>
      <c r="H37" s="156"/>
      <c r="I37" s="157"/>
    </row>
    <row r="38" spans="1:9" ht="18" customHeight="1">
      <c r="A38" s="372" t="s">
        <v>248</v>
      </c>
      <c r="B38" s="480"/>
      <c r="C38" s="472" t="s">
        <v>220</v>
      </c>
      <c r="D38" s="264">
        <v>1185122</v>
      </c>
      <c r="E38" s="348">
        <v>401300</v>
      </c>
      <c r="F38" s="264">
        <v>300000</v>
      </c>
      <c r="G38" s="345">
        <v>2443000</v>
      </c>
      <c r="H38" s="465">
        <v>2914000</v>
      </c>
      <c r="I38" s="157"/>
    </row>
    <row r="39" spans="1:9" ht="48.75" customHeight="1">
      <c r="A39" s="59" t="s">
        <v>49</v>
      </c>
      <c r="B39" s="97"/>
      <c r="C39" s="98"/>
      <c r="D39" s="172"/>
      <c r="E39" s="306"/>
      <c r="F39" s="172"/>
      <c r="G39" s="311"/>
      <c r="H39" s="253"/>
      <c r="I39" s="157"/>
    </row>
    <row r="40" spans="1:9" ht="75">
      <c r="A40" s="356" t="s">
        <v>134</v>
      </c>
      <c r="B40" s="249"/>
      <c r="C40" s="144" t="s">
        <v>220</v>
      </c>
      <c r="D40" s="481">
        <v>1185122</v>
      </c>
      <c r="E40" s="307">
        <v>0</v>
      </c>
      <c r="F40" s="155">
        <v>0</v>
      </c>
      <c r="G40" s="241">
        <v>0</v>
      </c>
      <c r="H40" s="156">
        <v>0</v>
      </c>
      <c r="I40" s="157"/>
    </row>
    <row r="41" spans="1:9" ht="137.25" customHeight="1">
      <c r="A41" s="358" t="s">
        <v>160</v>
      </c>
      <c r="B41" s="249"/>
      <c r="C41" s="144" t="s">
        <v>220</v>
      </c>
      <c r="D41" s="155"/>
      <c r="E41" s="307">
        <v>200000</v>
      </c>
      <c r="F41" s="155"/>
      <c r="G41" s="241"/>
      <c r="H41" s="156"/>
      <c r="I41" s="157"/>
    </row>
    <row r="42" spans="1:9" ht="75">
      <c r="A42" s="464" t="s">
        <v>177</v>
      </c>
      <c r="B42" s="97"/>
      <c r="C42" s="144" t="s">
        <v>220</v>
      </c>
      <c r="D42" s="155"/>
      <c r="E42" s="307">
        <v>90000</v>
      </c>
      <c r="F42" s="155">
        <v>180000</v>
      </c>
      <c r="G42" s="241">
        <v>1143000</v>
      </c>
      <c r="H42" s="156">
        <v>1590000</v>
      </c>
      <c r="I42" s="157"/>
    </row>
    <row r="43" spans="1:9" ht="60">
      <c r="A43" s="475" t="s">
        <v>135</v>
      </c>
      <c r="B43" s="97"/>
      <c r="C43" s="144" t="s">
        <v>220</v>
      </c>
      <c r="D43" s="155"/>
      <c r="E43" s="307">
        <v>110000</v>
      </c>
      <c r="F43" s="155">
        <v>120000</v>
      </c>
      <c r="G43" s="241">
        <v>1300000</v>
      </c>
      <c r="H43" s="156">
        <v>1324000</v>
      </c>
      <c r="I43" s="157"/>
    </row>
    <row r="44" spans="1:9" ht="21.75" customHeight="1">
      <c r="A44" s="372" t="s">
        <v>249</v>
      </c>
      <c r="B44" s="97"/>
      <c r="C44" s="98" t="s">
        <v>220</v>
      </c>
      <c r="D44" s="264">
        <v>167256</v>
      </c>
      <c r="E44" s="348">
        <v>67680</v>
      </c>
      <c r="F44" s="264">
        <v>724100</v>
      </c>
      <c r="G44" s="345">
        <v>226400</v>
      </c>
      <c r="H44" s="465">
        <v>147850</v>
      </c>
      <c r="I44" s="157"/>
    </row>
    <row r="45" spans="1:9" ht="18.75" customHeight="1">
      <c r="A45" s="59" t="s">
        <v>162</v>
      </c>
      <c r="B45" s="97"/>
      <c r="C45" s="98"/>
      <c r="D45" s="172"/>
      <c r="E45" s="306"/>
      <c r="F45" s="172"/>
      <c r="G45" s="311"/>
      <c r="H45" s="253"/>
      <c r="I45" s="157"/>
    </row>
    <row r="46" spans="1:9" ht="54" customHeight="1">
      <c r="A46" s="354" t="s">
        <v>151</v>
      </c>
      <c r="B46" s="97"/>
      <c r="C46" s="144" t="s">
        <v>220</v>
      </c>
      <c r="D46" s="264">
        <v>14700</v>
      </c>
      <c r="E46" s="348"/>
      <c r="F46" s="254"/>
      <c r="G46" s="311"/>
      <c r="H46" s="253"/>
      <c r="I46" s="157"/>
    </row>
    <row r="47" spans="1:9" ht="54" customHeight="1">
      <c r="A47" s="354" t="s">
        <v>156</v>
      </c>
      <c r="B47" s="97"/>
      <c r="C47" s="144" t="s">
        <v>220</v>
      </c>
      <c r="D47" s="172"/>
      <c r="E47" s="348">
        <v>12000</v>
      </c>
      <c r="F47" s="250"/>
      <c r="G47" s="311"/>
      <c r="H47" s="253"/>
      <c r="I47" s="157"/>
    </row>
    <row r="48" spans="1:9" ht="77.25" customHeight="1">
      <c r="A48" s="356" t="s">
        <v>95</v>
      </c>
      <c r="B48" s="97"/>
      <c r="C48" s="144" t="s">
        <v>220</v>
      </c>
      <c r="D48" s="468">
        <v>89310</v>
      </c>
      <c r="E48" s="348">
        <v>12108.4</v>
      </c>
      <c r="F48" s="264"/>
      <c r="G48" s="345"/>
      <c r="H48" s="465"/>
      <c r="I48" s="157"/>
    </row>
    <row r="49" spans="1:9" ht="45.75" customHeight="1">
      <c r="A49" s="356" t="s">
        <v>96</v>
      </c>
      <c r="B49" s="97"/>
      <c r="C49" s="144" t="s">
        <v>220</v>
      </c>
      <c r="D49" s="264"/>
      <c r="E49" s="348"/>
      <c r="F49" s="264">
        <v>609458.5</v>
      </c>
      <c r="G49" s="345"/>
      <c r="H49" s="465"/>
      <c r="I49" s="157"/>
    </row>
    <row r="50" spans="1:9" ht="132.75" customHeight="1">
      <c r="A50" s="354" t="s">
        <v>157</v>
      </c>
      <c r="B50" s="97"/>
      <c r="C50" s="144" t="s">
        <v>220</v>
      </c>
      <c r="D50" s="264"/>
      <c r="E50" s="348"/>
      <c r="F50" s="264">
        <v>60000</v>
      </c>
      <c r="G50" s="345">
        <v>107649</v>
      </c>
      <c r="H50" s="465"/>
      <c r="I50" s="157"/>
    </row>
    <row r="51" spans="1:9" ht="93.75" customHeight="1">
      <c r="A51" s="354" t="s">
        <v>153</v>
      </c>
      <c r="B51" s="97"/>
      <c r="C51" s="144" t="s">
        <v>220</v>
      </c>
      <c r="D51" s="264"/>
      <c r="E51" s="466"/>
      <c r="F51" s="264">
        <v>40000</v>
      </c>
      <c r="G51" s="467">
        <v>104000</v>
      </c>
      <c r="H51" s="465">
        <v>144000</v>
      </c>
      <c r="I51" s="157"/>
    </row>
    <row r="52" spans="1:9" ht="93" customHeight="1">
      <c r="A52" s="354" t="s">
        <v>159</v>
      </c>
      <c r="B52" s="97"/>
      <c r="C52" s="144" t="s">
        <v>220</v>
      </c>
      <c r="D52" s="243"/>
      <c r="E52" s="357"/>
      <c r="F52" s="349">
        <v>10000</v>
      </c>
      <c r="G52" s="312"/>
      <c r="H52" s="156"/>
      <c r="I52" s="157"/>
    </row>
    <row r="53" spans="1:9" ht="23.25" customHeight="1">
      <c r="A53" s="372" t="s">
        <v>128</v>
      </c>
      <c r="B53" s="97"/>
      <c r="C53" s="144" t="s">
        <v>220</v>
      </c>
      <c r="D53" s="264">
        <v>90967</v>
      </c>
      <c r="E53" s="348">
        <v>43200</v>
      </c>
      <c r="F53" s="264">
        <v>21000</v>
      </c>
      <c r="G53" s="345">
        <v>62912</v>
      </c>
      <c r="H53" s="465">
        <v>36000</v>
      </c>
      <c r="I53" s="157"/>
    </row>
    <row r="54" spans="1:9" ht="18" customHeight="1">
      <c r="A54" s="59" t="s">
        <v>162</v>
      </c>
      <c r="B54" s="97"/>
      <c r="C54" s="98"/>
      <c r="D54" s="351"/>
      <c r="E54" s="352"/>
      <c r="F54" s="351"/>
      <c r="G54" s="353"/>
      <c r="H54" s="353"/>
      <c r="I54" s="157"/>
    </row>
    <row r="55" spans="1:9" ht="55.5" customHeight="1">
      <c r="A55" s="354" t="s">
        <v>151</v>
      </c>
      <c r="B55" s="97"/>
      <c r="C55" s="144" t="s">
        <v>220</v>
      </c>
      <c r="D55" s="155">
        <v>1500</v>
      </c>
      <c r="E55" s="307"/>
      <c r="F55" s="155"/>
      <c r="G55" s="241"/>
      <c r="H55" s="241"/>
      <c r="I55" s="157"/>
    </row>
    <row r="56" spans="1:9" ht="51.75" customHeight="1">
      <c r="A56" s="354" t="s">
        <v>156</v>
      </c>
      <c r="B56" s="249"/>
      <c r="C56" s="144" t="s">
        <v>220</v>
      </c>
      <c r="D56" s="155"/>
      <c r="E56" s="307">
        <v>1500</v>
      </c>
      <c r="F56" s="155"/>
      <c r="G56" s="241"/>
      <c r="H56" s="241"/>
      <c r="I56" s="157"/>
    </row>
    <row r="57" spans="1:9" ht="66.75" customHeight="1">
      <c r="A57" s="354" t="s">
        <v>152</v>
      </c>
      <c r="B57" s="97"/>
      <c r="C57" s="144" t="s">
        <v>220</v>
      </c>
      <c r="D57" s="482"/>
      <c r="E57" s="307"/>
      <c r="F57" s="155"/>
      <c r="G57" s="241"/>
      <c r="H57" s="241"/>
      <c r="I57" s="157"/>
    </row>
    <row r="58" spans="1:9" ht="79.5" customHeight="1">
      <c r="A58" s="356" t="s">
        <v>158</v>
      </c>
      <c r="B58" s="97"/>
      <c r="C58" s="144" t="s">
        <v>220</v>
      </c>
      <c r="D58" s="483">
        <v>45220.5</v>
      </c>
      <c r="E58" s="307">
        <v>10209.8</v>
      </c>
      <c r="F58" s="155"/>
      <c r="G58" s="241"/>
      <c r="H58" s="156"/>
      <c r="I58" s="157"/>
    </row>
    <row r="59" spans="1:9" ht="123" customHeight="1">
      <c r="A59" s="354" t="s">
        <v>157</v>
      </c>
      <c r="B59" s="97"/>
      <c r="C59" s="144" t="s">
        <v>220</v>
      </c>
      <c r="D59" s="155"/>
      <c r="E59" s="307"/>
      <c r="F59" s="155">
        <v>15000</v>
      </c>
      <c r="G59" s="241">
        <v>26912</v>
      </c>
      <c r="H59" s="156"/>
      <c r="I59" s="157"/>
    </row>
    <row r="60" spans="1:9" ht="96" customHeight="1">
      <c r="A60" s="354" t="s">
        <v>153</v>
      </c>
      <c r="B60" s="97"/>
      <c r="C60" s="144" t="s">
        <v>220</v>
      </c>
      <c r="D60" s="155"/>
      <c r="E60" s="484"/>
      <c r="F60" s="155">
        <v>6000</v>
      </c>
      <c r="G60" s="241">
        <v>36000</v>
      </c>
      <c r="H60" s="156">
        <v>36000</v>
      </c>
      <c r="I60" s="157"/>
    </row>
    <row r="61" spans="1:9" ht="30">
      <c r="A61" s="372" t="s">
        <v>250</v>
      </c>
      <c r="B61" s="97"/>
      <c r="C61" s="144" t="s">
        <v>220</v>
      </c>
      <c r="D61" s="264">
        <v>51825</v>
      </c>
      <c r="E61" s="348">
        <v>49500</v>
      </c>
      <c r="F61" s="264">
        <v>46900</v>
      </c>
      <c r="G61" s="345">
        <v>50140</v>
      </c>
      <c r="H61" s="465">
        <v>53450</v>
      </c>
      <c r="I61" s="157"/>
    </row>
    <row r="62" spans="1:9" ht="15.75">
      <c r="A62" s="59" t="s">
        <v>162</v>
      </c>
      <c r="B62" s="97"/>
      <c r="C62" s="98"/>
      <c r="D62" s="172"/>
      <c r="E62" s="306"/>
      <c r="F62" s="172"/>
      <c r="G62" s="311"/>
      <c r="H62" s="253"/>
      <c r="I62" s="157"/>
    </row>
    <row r="63" spans="1:9" ht="82.5" customHeight="1">
      <c r="A63" s="354" t="s">
        <v>155</v>
      </c>
      <c r="B63" s="97"/>
      <c r="C63" s="144" t="s">
        <v>220</v>
      </c>
      <c r="D63" s="155">
        <v>18000</v>
      </c>
      <c r="E63" s="307">
        <v>14748</v>
      </c>
      <c r="F63" s="155"/>
      <c r="G63" s="241"/>
      <c r="H63" s="156"/>
      <c r="I63" s="157"/>
    </row>
    <row r="64" spans="1:9" ht="60">
      <c r="A64" s="361" t="s">
        <v>154</v>
      </c>
      <c r="B64" s="97"/>
      <c r="C64" s="144" t="s">
        <v>220</v>
      </c>
      <c r="D64" s="155">
        <v>5000</v>
      </c>
      <c r="E64" s="307">
        <v>10000</v>
      </c>
      <c r="F64" s="155">
        <v>10000</v>
      </c>
      <c r="G64" s="241">
        <v>10000</v>
      </c>
      <c r="H64" s="156"/>
      <c r="I64" s="157"/>
    </row>
    <row r="65" spans="1:9" ht="36" customHeight="1">
      <c r="A65" s="355" t="s">
        <v>165</v>
      </c>
      <c r="B65" s="97"/>
      <c r="C65" s="144" t="s">
        <v>220</v>
      </c>
      <c r="D65" s="155">
        <v>17769.4</v>
      </c>
      <c r="E65" s="307"/>
      <c r="F65" s="155"/>
      <c r="G65" s="241"/>
      <c r="H65" s="156"/>
      <c r="I65" s="157"/>
    </row>
    <row r="66" spans="1:9" ht="36" customHeight="1">
      <c r="A66" s="354" t="s">
        <v>156</v>
      </c>
      <c r="B66" s="97"/>
      <c r="C66" s="144" t="s">
        <v>220</v>
      </c>
      <c r="D66" s="155"/>
      <c r="E66" s="307">
        <v>1948.4</v>
      </c>
      <c r="F66" s="155"/>
      <c r="G66" s="241"/>
      <c r="H66" s="156"/>
      <c r="I66" s="157"/>
    </row>
    <row r="67" spans="1:9" ht="95.25" customHeight="1">
      <c r="A67" s="354" t="s">
        <v>159</v>
      </c>
      <c r="B67" s="97"/>
      <c r="C67" s="98"/>
      <c r="D67" s="155"/>
      <c r="E67" s="484"/>
      <c r="F67" s="111">
        <v>4000</v>
      </c>
      <c r="G67" s="241"/>
      <c r="H67" s="156"/>
      <c r="I67" s="157"/>
    </row>
    <row r="68" spans="1:9" ht="30">
      <c r="A68" s="473" t="s">
        <v>251</v>
      </c>
      <c r="B68" s="97"/>
      <c r="C68" s="144" t="s">
        <v>220</v>
      </c>
      <c r="D68" s="264">
        <v>795</v>
      </c>
      <c r="E68" s="348">
        <v>5300</v>
      </c>
      <c r="F68" s="264">
        <v>0</v>
      </c>
      <c r="G68" s="345">
        <v>0</v>
      </c>
      <c r="H68" s="465">
        <v>0</v>
      </c>
      <c r="I68" s="157"/>
    </row>
    <row r="69" spans="1:9" ht="16.5" customHeight="1">
      <c r="A69" s="473" t="s">
        <v>252</v>
      </c>
      <c r="B69" s="97"/>
      <c r="C69" s="98" t="s">
        <v>220</v>
      </c>
      <c r="D69" s="264">
        <v>86336</v>
      </c>
      <c r="E69" s="348">
        <v>25300</v>
      </c>
      <c r="F69" s="264">
        <v>30000</v>
      </c>
      <c r="G69" s="345">
        <v>30000</v>
      </c>
      <c r="H69" s="465">
        <v>30000</v>
      </c>
      <c r="I69" s="157"/>
    </row>
    <row r="70" spans="1:9" ht="15">
      <c r="A70" s="162" t="s">
        <v>39</v>
      </c>
      <c r="B70" s="97"/>
      <c r="C70" s="98" t="s">
        <v>227</v>
      </c>
      <c r="D70" s="155"/>
      <c r="E70" s="307"/>
      <c r="F70" s="155"/>
      <c r="G70" s="241"/>
      <c r="H70" s="156"/>
      <c r="I70" s="157"/>
    </row>
    <row r="71" spans="1:9" ht="15" customHeight="1">
      <c r="A71" s="162" t="s">
        <v>40</v>
      </c>
      <c r="B71" s="97"/>
      <c r="C71" s="98" t="s">
        <v>227</v>
      </c>
      <c r="D71" s="155"/>
      <c r="E71" s="307"/>
      <c r="F71" s="155"/>
      <c r="G71" s="241"/>
      <c r="H71" s="156"/>
      <c r="I71" s="157"/>
    </row>
    <row r="72" spans="1:9" ht="60">
      <c r="A72" s="170" t="s">
        <v>228</v>
      </c>
      <c r="B72" s="97"/>
      <c r="C72" s="98" t="s">
        <v>313</v>
      </c>
      <c r="D72" s="172">
        <v>555619</v>
      </c>
      <c r="E72" s="306">
        <v>1155960</v>
      </c>
      <c r="F72" s="315">
        <v>1238033</v>
      </c>
      <c r="G72" s="311">
        <v>1322145</v>
      </c>
      <c r="H72" s="172">
        <v>1437595</v>
      </c>
      <c r="I72" s="157"/>
    </row>
    <row r="73" spans="1:9" ht="60">
      <c r="A73" s="162"/>
      <c r="B73" s="97"/>
      <c r="C73" s="98" t="s">
        <v>33</v>
      </c>
      <c r="D73" s="230">
        <v>72.4</v>
      </c>
      <c r="E73" s="308">
        <v>191.8</v>
      </c>
      <c r="F73" s="135">
        <v>102</v>
      </c>
      <c r="G73" s="316">
        <v>102</v>
      </c>
      <c r="H73" s="317">
        <v>102</v>
      </c>
      <c r="I73" s="157"/>
    </row>
    <row r="74" spans="1:9" ht="60">
      <c r="A74" s="170" t="s">
        <v>163</v>
      </c>
      <c r="B74" s="159"/>
      <c r="C74" s="98" t="s">
        <v>313</v>
      </c>
      <c r="D74" s="172">
        <v>2687333</v>
      </c>
      <c r="E74" s="309">
        <v>5604151</v>
      </c>
      <c r="F74" s="252">
        <v>204503</v>
      </c>
      <c r="G74" s="313">
        <v>216393</v>
      </c>
      <c r="H74" s="252">
        <v>243133</v>
      </c>
      <c r="I74" s="157"/>
    </row>
    <row r="75" spans="1:9" ht="91.5" customHeight="1" thickBot="1">
      <c r="A75" s="362" t="s">
        <v>164</v>
      </c>
      <c r="B75" s="363"/>
      <c r="C75" s="235" t="s">
        <v>313</v>
      </c>
      <c r="D75" s="364">
        <v>7045556</v>
      </c>
      <c r="E75" s="365">
        <v>12568945.5</v>
      </c>
      <c r="F75" s="364">
        <v>11916357.5</v>
      </c>
      <c r="G75" s="366">
        <v>12078195.5</v>
      </c>
      <c r="H75" s="367">
        <v>12225093.5</v>
      </c>
      <c r="I75" s="157"/>
    </row>
    <row r="76" spans="1:9" ht="18.75" customHeight="1">
      <c r="A76" s="368"/>
      <c r="B76" s="116"/>
      <c r="C76" s="369"/>
      <c r="D76" s="370"/>
      <c r="E76" s="370"/>
      <c r="F76" s="370"/>
      <c r="G76" s="370"/>
      <c r="H76" s="370"/>
      <c r="I76" s="157"/>
    </row>
    <row r="77" spans="1:9" ht="77.25" customHeight="1">
      <c r="A77" s="511" t="s">
        <v>97</v>
      </c>
      <c r="B77" s="511"/>
      <c r="C77" s="511"/>
      <c r="D77" s="511"/>
      <c r="E77" s="511"/>
      <c r="F77" s="511"/>
      <c r="G77" s="511"/>
      <c r="H77" s="511"/>
      <c r="I77" s="114"/>
    </row>
    <row r="78" spans="1:9" ht="15">
      <c r="A78" s="114"/>
      <c r="B78" s="114"/>
      <c r="C78" s="163"/>
      <c r="D78" s="114"/>
      <c r="E78" s="114"/>
      <c r="F78" s="114"/>
      <c r="G78" s="114"/>
      <c r="H78" s="114"/>
      <c r="I78" s="114"/>
    </row>
    <row r="79" spans="1:9" ht="15">
      <c r="A79" s="126" t="s">
        <v>314</v>
      </c>
      <c r="B79" s="114"/>
      <c r="C79" s="163"/>
      <c r="D79" s="114"/>
      <c r="E79" s="114"/>
      <c r="F79" s="114"/>
      <c r="G79" s="114"/>
      <c r="H79" s="114"/>
      <c r="I79" s="114"/>
    </row>
    <row r="80" spans="1:9" ht="16.5" customHeight="1">
      <c r="A80" s="126" t="s">
        <v>51</v>
      </c>
      <c r="B80" s="114"/>
      <c r="C80" s="114"/>
      <c r="I80" s="114"/>
    </row>
    <row r="81" spans="1:9" ht="15">
      <c r="A81" s="79"/>
      <c r="B81" s="114"/>
      <c r="C81" s="114"/>
      <c r="I81" s="114"/>
    </row>
    <row r="82" spans="2:9" ht="12.75">
      <c r="B82" s="114"/>
      <c r="C82" s="114"/>
      <c r="I82" s="114"/>
    </row>
  </sheetData>
  <mergeCells count="3">
    <mergeCell ref="A2:A3"/>
    <mergeCell ref="F2:H2"/>
    <mergeCell ref="A77:H7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/>
  <dimension ref="A2:F74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47.875" style="40" customWidth="1"/>
    <col min="2" max="4" width="12.00390625" style="40" customWidth="1"/>
    <col min="5" max="5" width="10.75390625" style="40" customWidth="1"/>
    <col min="6" max="6" width="11.625" style="40" customWidth="1"/>
    <col min="7" max="16384" width="9.125" style="40" customWidth="1"/>
  </cols>
  <sheetData>
    <row r="2" ht="16.5" thickBot="1">
      <c r="F2" s="41" t="s">
        <v>332</v>
      </c>
    </row>
    <row r="3" spans="1:6" ht="16.5" thickBot="1">
      <c r="A3" s="486" t="s">
        <v>182</v>
      </c>
      <c r="B3" s="42" t="s">
        <v>52</v>
      </c>
      <c r="C3" s="396" t="s">
        <v>53</v>
      </c>
      <c r="D3" s="512" t="s">
        <v>184</v>
      </c>
      <c r="E3" s="513"/>
      <c r="F3" s="514"/>
    </row>
    <row r="4" spans="1:6" ht="16.5" thickBot="1">
      <c r="A4" s="487"/>
      <c r="B4" s="164" t="s">
        <v>335</v>
      </c>
      <c r="C4" s="488" t="s">
        <v>338</v>
      </c>
      <c r="D4" s="199" t="s">
        <v>44</v>
      </c>
      <c r="E4" s="198" t="s">
        <v>66</v>
      </c>
      <c r="F4" s="198" t="s">
        <v>171</v>
      </c>
    </row>
    <row r="5" spans="1:6" ht="0.75" customHeight="1">
      <c r="A5" s="182"/>
      <c r="B5" s="174"/>
      <c r="C5" s="175"/>
      <c r="D5" s="178"/>
      <c r="E5" s="175"/>
      <c r="F5" s="174"/>
    </row>
    <row r="6" spans="1:6" ht="15.75">
      <c r="A6" s="221" t="s">
        <v>229</v>
      </c>
      <c r="B6" s="222"/>
      <c r="C6" s="179"/>
      <c r="D6" s="222"/>
      <c r="E6" s="175"/>
      <c r="F6" s="177"/>
    </row>
    <row r="7" spans="1:6" ht="19.5" customHeight="1">
      <c r="A7" s="180" t="s">
        <v>240</v>
      </c>
      <c r="B7" s="223"/>
      <c r="C7" s="181"/>
      <c r="D7" s="223"/>
      <c r="E7" s="181"/>
      <c r="F7" s="177"/>
    </row>
    <row r="8" spans="1:6" ht="16.5" customHeight="1">
      <c r="A8" s="61" t="s">
        <v>241</v>
      </c>
      <c r="B8" s="177"/>
      <c r="C8" s="175"/>
      <c r="D8" s="177"/>
      <c r="E8" s="186"/>
      <c r="F8" s="166"/>
    </row>
    <row r="9" spans="1:6" ht="15.75">
      <c r="A9" s="225" t="s">
        <v>253</v>
      </c>
      <c r="B9" s="497">
        <v>3821.858</v>
      </c>
      <c r="C9" s="237">
        <v>3840</v>
      </c>
      <c r="D9" s="167">
        <v>3975</v>
      </c>
      <c r="E9" s="238">
        <v>4017</v>
      </c>
      <c r="F9" s="239">
        <v>4230</v>
      </c>
    </row>
    <row r="10" spans="1:6" ht="30">
      <c r="A10" s="224" t="s">
        <v>254</v>
      </c>
      <c r="B10" s="168"/>
      <c r="C10" s="184"/>
      <c r="D10" s="171"/>
      <c r="E10" s="185"/>
      <c r="F10" s="171"/>
    </row>
    <row r="11" spans="1:6" ht="15">
      <c r="A11" s="224"/>
      <c r="B11" s="166"/>
      <c r="C11" s="186"/>
      <c r="D11" s="166"/>
      <c r="E11" s="186"/>
      <c r="F11" s="166"/>
    </row>
    <row r="12" spans="1:6" ht="45.75">
      <c r="A12" s="225" t="s">
        <v>166</v>
      </c>
      <c r="B12" s="171">
        <v>4426</v>
      </c>
      <c r="C12" s="184">
        <v>4702</v>
      </c>
      <c r="D12" s="171">
        <v>5024</v>
      </c>
      <c r="E12" s="184">
        <v>5337</v>
      </c>
      <c r="F12" s="171">
        <v>5645</v>
      </c>
    </row>
    <row r="13" spans="1:6" ht="15">
      <c r="A13" s="224"/>
      <c r="B13" s="166"/>
      <c r="C13" s="186"/>
      <c r="D13" s="166"/>
      <c r="E13" s="186"/>
      <c r="F13" s="166"/>
    </row>
    <row r="14" spans="1:6" ht="15.75">
      <c r="A14" s="225" t="s">
        <v>255</v>
      </c>
      <c r="B14" s="240">
        <f>SUM(B18+B19+B23+B27+B33+B36+B37+B38)</f>
        <v>283.1</v>
      </c>
      <c r="C14" s="489">
        <f>SUM(C18+C19+C23+C27+C33+C36+C37+C38)</f>
        <v>290.2</v>
      </c>
      <c r="D14" s="240">
        <f>SUM(D18+D19+D23+D27+D33+D36+D37+D38)</f>
        <v>314.8</v>
      </c>
      <c r="E14" s="240">
        <f>SUM(E18+E19+E23+E27+E33+E36+E37+E38)</f>
        <v>327.1</v>
      </c>
      <c r="F14" s="240">
        <f>SUM(F18+F19+F23+F27+F33+F36+F37+F38)</f>
        <v>349.5</v>
      </c>
    </row>
    <row r="15" spans="1:6" ht="15">
      <c r="A15" s="224" t="s">
        <v>256</v>
      </c>
      <c r="B15" s="16"/>
      <c r="C15" s="301"/>
      <c r="D15" s="16"/>
      <c r="E15" s="302"/>
      <c r="F15" s="19"/>
    </row>
    <row r="16" spans="1:6" ht="15">
      <c r="A16" s="224" t="s">
        <v>257</v>
      </c>
      <c r="B16" s="16"/>
      <c r="C16" s="301"/>
      <c r="D16" s="16"/>
      <c r="E16" s="302"/>
      <c r="F16" s="19"/>
    </row>
    <row r="17" spans="1:6" ht="15">
      <c r="A17" s="224" t="s">
        <v>315</v>
      </c>
      <c r="B17" s="19"/>
      <c r="C17" s="302"/>
      <c r="D17" s="19"/>
      <c r="E17" s="302"/>
      <c r="F17" s="19"/>
    </row>
    <row r="18" spans="1:6" ht="15">
      <c r="A18" s="224" t="s">
        <v>316</v>
      </c>
      <c r="B18" s="411">
        <v>127.7</v>
      </c>
      <c r="C18" s="412">
        <v>135.2</v>
      </c>
      <c r="D18" s="411">
        <v>150.7</v>
      </c>
      <c r="E18" s="413">
        <v>168</v>
      </c>
      <c r="F18" s="411">
        <v>187.6</v>
      </c>
    </row>
    <row r="19" spans="1:6" ht="15.75">
      <c r="A19" s="225" t="s">
        <v>258</v>
      </c>
      <c r="B19" s="414">
        <f>SUM(B21:B22)</f>
        <v>51.2</v>
      </c>
      <c r="C19" s="490">
        <f>SUM(C21:C22)</f>
        <v>45.9</v>
      </c>
      <c r="D19" s="414">
        <f>SUM(D21:D22)</f>
        <v>54.4</v>
      </c>
      <c r="E19" s="414">
        <f>SUM(E21:E22)</f>
        <v>48.3</v>
      </c>
      <c r="F19" s="421">
        <f>SUM(F21:F22)</f>
        <v>50</v>
      </c>
    </row>
    <row r="20" spans="1:6" ht="15">
      <c r="A20" s="224" t="s">
        <v>259</v>
      </c>
      <c r="B20" s="411"/>
      <c r="C20" s="412"/>
      <c r="D20" s="411"/>
      <c r="E20" s="412"/>
      <c r="F20" s="411"/>
    </row>
    <row r="21" spans="1:6" ht="15">
      <c r="A21" s="224" t="s">
        <v>260</v>
      </c>
      <c r="B21" s="411"/>
      <c r="C21" s="412"/>
      <c r="D21" s="411"/>
      <c r="E21" s="412"/>
      <c r="F21" s="411"/>
    </row>
    <row r="22" spans="1:6" ht="15">
      <c r="A22" s="224" t="s">
        <v>261</v>
      </c>
      <c r="B22" s="411">
        <v>51.2</v>
      </c>
      <c r="C22" s="412">
        <v>45.9</v>
      </c>
      <c r="D22" s="411">
        <v>54.4</v>
      </c>
      <c r="E22" s="412">
        <v>48.3</v>
      </c>
      <c r="F22" s="415">
        <v>50</v>
      </c>
    </row>
    <row r="23" spans="1:6" ht="19.5" customHeight="1">
      <c r="A23" s="225" t="s">
        <v>262</v>
      </c>
      <c r="B23" s="414">
        <f>SUM(B25:B26)</f>
        <v>0.1</v>
      </c>
      <c r="C23" s="490">
        <f>SUM(C25:C26)</f>
        <v>0.1</v>
      </c>
      <c r="D23" s="414">
        <f>SUM(D25:D26)</f>
        <v>0</v>
      </c>
      <c r="E23" s="414">
        <f>SUM(E25:E26)</f>
        <v>0</v>
      </c>
      <c r="F23" s="414">
        <f>SUM(F25:F26)</f>
        <v>0</v>
      </c>
    </row>
    <row r="24" spans="1:6" ht="15">
      <c r="A24" s="224" t="s">
        <v>185</v>
      </c>
      <c r="B24" s="411"/>
      <c r="C24" s="412"/>
      <c r="D24" s="411"/>
      <c r="E24" s="412"/>
      <c r="F24" s="411"/>
    </row>
    <row r="25" spans="1:6" ht="45">
      <c r="A25" s="224" t="s">
        <v>263</v>
      </c>
      <c r="B25" s="411"/>
      <c r="C25" s="412"/>
      <c r="D25" s="411"/>
      <c r="E25" s="412"/>
      <c r="F25" s="411"/>
    </row>
    <row r="26" spans="1:6" ht="15">
      <c r="A26" s="224" t="s">
        <v>264</v>
      </c>
      <c r="B26" s="411">
        <v>0.1</v>
      </c>
      <c r="C26" s="412">
        <v>0.1</v>
      </c>
      <c r="D26" s="411"/>
      <c r="E26" s="412"/>
      <c r="F26" s="411"/>
    </row>
    <row r="27" spans="1:6" ht="15.75">
      <c r="A27" s="225" t="s">
        <v>60</v>
      </c>
      <c r="B27" s="414">
        <f>SUM(B29:B31)</f>
        <v>104.1</v>
      </c>
      <c r="C27" s="491">
        <f>SUM(C29:C31)</f>
        <v>109</v>
      </c>
      <c r="D27" s="414">
        <f>SUM(D29:D31)</f>
        <v>109.7</v>
      </c>
      <c r="E27" s="414">
        <f>SUM(E29:E31)</f>
        <v>110.8</v>
      </c>
      <c r="F27" s="414">
        <f>SUM(F29:F31)</f>
        <v>111.9</v>
      </c>
    </row>
    <row r="28" spans="1:6" ht="15">
      <c r="A28" s="224" t="s">
        <v>259</v>
      </c>
      <c r="B28" s="411"/>
      <c r="C28" s="412"/>
      <c r="D28" s="411"/>
      <c r="E28" s="412"/>
      <c r="F28" s="411"/>
    </row>
    <row r="29" spans="1:6" ht="15">
      <c r="A29" s="224" t="s">
        <v>265</v>
      </c>
      <c r="B29" s="411">
        <v>3.3</v>
      </c>
      <c r="C29" s="412">
        <v>3.5</v>
      </c>
      <c r="D29" s="411">
        <v>3.7</v>
      </c>
      <c r="E29" s="412">
        <v>3.8</v>
      </c>
      <c r="F29" s="411">
        <v>3.9</v>
      </c>
    </row>
    <row r="30" spans="1:6" ht="15">
      <c r="A30" s="224" t="s">
        <v>266</v>
      </c>
      <c r="B30" s="411">
        <v>100.8</v>
      </c>
      <c r="C30" s="412">
        <v>105.5</v>
      </c>
      <c r="D30" s="415">
        <v>106</v>
      </c>
      <c r="E30" s="413">
        <v>107</v>
      </c>
      <c r="F30" s="415">
        <v>108</v>
      </c>
    </row>
    <row r="31" spans="1:6" ht="30">
      <c r="A31" s="224" t="s">
        <v>267</v>
      </c>
      <c r="B31" s="411"/>
      <c r="C31" s="412"/>
      <c r="D31" s="411"/>
      <c r="E31" s="412"/>
      <c r="F31" s="411"/>
    </row>
    <row r="32" spans="1:6" ht="15">
      <c r="A32" s="224"/>
      <c r="B32" s="411"/>
      <c r="C32" s="412"/>
      <c r="D32" s="411"/>
      <c r="E32" s="412"/>
      <c r="F32" s="411"/>
    </row>
    <row r="33" spans="1:6" ht="47.25">
      <c r="A33" s="225" t="s">
        <v>268</v>
      </c>
      <c r="B33" s="411"/>
      <c r="C33" s="412"/>
      <c r="D33" s="411"/>
      <c r="E33" s="412"/>
      <c r="F33" s="411"/>
    </row>
    <row r="34" spans="1:6" ht="15">
      <c r="A34" s="224" t="s">
        <v>256</v>
      </c>
      <c r="B34" s="411"/>
      <c r="C34" s="412"/>
      <c r="D34" s="411"/>
      <c r="E34" s="412"/>
      <c r="F34" s="411"/>
    </row>
    <row r="35" spans="1:6" ht="15">
      <c r="A35" s="224" t="s">
        <v>269</v>
      </c>
      <c r="B35" s="411"/>
      <c r="C35" s="412"/>
      <c r="D35" s="411"/>
      <c r="E35" s="412"/>
      <c r="F35" s="411"/>
    </row>
    <row r="36" spans="1:6" ht="31.5">
      <c r="A36" s="225" t="s">
        <v>270</v>
      </c>
      <c r="B36" s="411"/>
      <c r="C36" s="412"/>
      <c r="D36" s="411"/>
      <c r="E36" s="412"/>
      <c r="F36" s="411"/>
    </row>
    <row r="37" spans="1:6" ht="15">
      <c r="A37" s="226" t="s">
        <v>271</v>
      </c>
      <c r="B37" s="411"/>
      <c r="C37" s="412"/>
      <c r="D37" s="411"/>
      <c r="E37" s="412"/>
      <c r="F37" s="411"/>
    </row>
    <row r="38" spans="1:6" ht="30">
      <c r="A38" s="226" t="s">
        <v>272</v>
      </c>
      <c r="B38" s="411"/>
      <c r="C38" s="412"/>
      <c r="D38" s="411"/>
      <c r="E38" s="412"/>
      <c r="F38" s="411"/>
    </row>
    <row r="39" spans="1:6" ht="15">
      <c r="A39" s="182"/>
      <c r="B39" s="411"/>
      <c r="C39" s="412"/>
      <c r="D39" s="411"/>
      <c r="E39" s="412"/>
      <c r="F39" s="411"/>
    </row>
    <row r="40" spans="1:6" ht="15.75">
      <c r="A40" s="227" t="s">
        <v>274</v>
      </c>
      <c r="B40" s="414">
        <f>SUM(B42:B43)</f>
        <v>274.6</v>
      </c>
      <c r="C40" s="490">
        <f>SUM(C42:C43)</f>
        <v>237.8</v>
      </c>
      <c r="D40" s="414">
        <f>SUM(D42:D43)</f>
        <v>215.5</v>
      </c>
      <c r="E40" s="414">
        <f>SUM(E42:E43)</f>
        <v>196.9</v>
      </c>
      <c r="F40" s="414">
        <f>SUM(F42:F43)</f>
        <v>169.3</v>
      </c>
    </row>
    <row r="41" spans="1:6" ht="15">
      <c r="A41" s="226" t="s">
        <v>275</v>
      </c>
      <c r="B41" s="411"/>
      <c r="C41" s="412"/>
      <c r="D41" s="411"/>
      <c r="E41" s="412"/>
      <c r="F41" s="411"/>
    </row>
    <row r="42" spans="1:6" ht="15">
      <c r="A42" s="226" t="s">
        <v>276</v>
      </c>
      <c r="B42" s="411">
        <v>70.8</v>
      </c>
      <c r="C42" s="413">
        <v>49</v>
      </c>
      <c r="D42" s="415">
        <v>46</v>
      </c>
      <c r="E42" s="412">
        <v>43.5</v>
      </c>
      <c r="F42" s="415">
        <v>42</v>
      </c>
    </row>
    <row r="43" spans="1:6" ht="15">
      <c r="A43" s="226" t="s">
        <v>277</v>
      </c>
      <c r="B43" s="411">
        <v>203.8</v>
      </c>
      <c r="C43" s="412">
        <v>188.8</v>
      </c>
      <c r="D43" s="411">
        <v>169.5</v>
      </c>
      <c r="E43" s="412">
        <v>153.4</v>
      </c>
      <c r="F43" s="411">
        <v>127.3</v>
      </c>
    </row>
    <row r="44" spans="1:6" ht="15">
      <c r="A44" s="228" t="s">
        <v>278</v>
      </c>
      <c r="B44" s="411">
        <v>134.1</v>
      </c>
      <c r="C44" s="412">
        <v>164.5</v>
      </c>
      <c r="D44" s="411"/>
      <c r="E44" s="412"/>
      <c r="F44" s="411"/>
    </row>
    <row r="45" spans="1:6" ht="30">
      <c r="A45" s="226" t="s">
        <v>273</v>
      </c>
      <c r="B45" s="411"/>
      <c r="C45" s="492"/>
      <c r="D45" s="411"/>
      <c r="E45" s="415"/>
      <c r="F45" s="411"/>
    </row>
    <row r="46" spans="1:6" ht="15.75">
      <c r="A46" s="225" t="s">
        <v>279</v>
      </c>
      <c r="B46" s="240">
        <f>SUM(B14+B40+B44+B45)</f>
        <v>691.8000000000001</v>
      </c>
      <c r="C46" s="489">
        <f>SUM(C14+C40+C44+C45)</f>
        <v>692.5</v>
      </c>
      <c r="D46" s="240">
        <f>SUM(D14+D40+D44+D45)</f>
        <v>530.3</v>
      </c>
      <c r="E46" s="232">
        <f>SUM(E14+E40+E44+E45)</f>
        <v>524</v>
      </c>
      <c r="F46" s="240">
        <f>SUM(F14+F40+F44+F45)</f>
        <v>518.8</v>
      </c>
    </row>
    <row r="47" spans="1:6" ht="15">
      <c r="A47" s="224"/>
      <c r="B47" s="411"/>
      <c r="C47" s="412"/>
      <c r="D47" s="411"/>
      <c r="E47" s="412"/>
      <c r="F47" s="411"/>
    </row>
    <row r="48" spans="1:6" ht="15">
      <c r="A48" s="60" t="s">
        <v>137</v>
      </c>
      <c r="B48" s="416"/>
      <c r="C48" s="412"/>
      <c r="D48" s="411"/>
      <c r="E48" s="412"/>
      <c r="F48" s="411"/>
    </row>
    <row r="49" spans="1:6" ht="30">
      <c r="A49" s="224" t="s">
        <v>280</v>
      </c>
      <c r="B49" s="416">
        <f>3.73+0.42</f>
        <v>4.15</v>
      </c>
      <c r="C49" s="412"/>
      <c r="D49" s="411"/>
      <c r="E49" s="412"/>
      <c r="F49" s="411"/>
    </row>
    <row r="50" spans="1:6" ht="15">
      <c r="A50" s="224" t="s">
        <v>281</v>
      </c>
      <c r="B50" s="411"/>
      <c r="C50" s="412"/>
      <c r="D50" s="417"/>
      <c r="E50" s="412"/>
      <c r="F50" s="411"/>
    </row>
    <row r="51" spans="1:6" ht="15">
      <c r="A51" s="229" t="s">
        <v>170</v>
      </c>
      <c r="B51" s="418">
        <f>33.25+42</f>
        <v>75.25</v>
      </c>
      <c r="C51" s="493">
        <v>63</v>
      </c>
      <c r="D51" s="419">
        <v>46.9</v>
      </c>
      <c r="E51" s="420">
        <f>D51*1.069</f>
        <v>50.1361</v>
      </c>
      <c r="F51" s="419">
        <f>E51*1.066</f>
        <v>53.4450826</v>
      </c>
    </row>
    <row r="52" spans="1:6" ht="15">
      <c r="A52" s="224" t="s">
        <v>282</v>
      </c>
      <c r="B52" s="411"/>
      <c r="C52" s="412"/>
      <c r="D52" s="419"/>
      <c r="E52" s="420"/>
      <c r="F52" s="419"/>
    </row>
    <row r="53" spans="1:6" ht="15">
      <c r="A53" s="224" t="s">
        <v>283</v>
      </c>
      <c r="B53" s="411"/>
      <c r="C53" s="412"/>
      <c r="D53" s="419"/>
      <c r="E53" s="420"/>
      <c r="F53" s="419"/>
    </row>
    <row r="54" spans="1:6" ht="30">
      <c r="A54" s="224" t="s">
        <v>284</v>
      </c>
      <c r="B54" s="416">
        <v>14.7</v>
      </c>
      <c r="C54" s="485">
        <v>12</v>
      </c>
      <c r="D54" s="419"/>
      <c r="E54" s="420"/>
      <c r="F54" s="419"/>
    </row>
    <row r="55" spans="1:6" ht="30">
      <c r="A55" s="224" t="s">
        <v>285</v>
      </c>
      <c r="B55" s="416">
        <v>1.5</v>
      </c>
      <c r="C55" s="485">
        <v>1.5</v>
      </c>
      <c r="D55" s="419"/>
      <c r="E55" s="420"/>
      <c r="F55" s="419"/>
    </row>
    <row r="56" spans="1:6" ht="15">
      <c r="A56" s="224" t="s">
        <v>286</v>
      </c>
      <c r="B56" s="418">
        <v>119.3</v>
      </c>
      <c r="C56" s="493">
        <v>109.7</v>
      </c>
      <c r="D56" s="411"/>
      <c r="E56" s="412"/>
      <c r="F56" s="411"/>
    </row>
    <row r="57" spans="1:6" ht="15">
      <c r="A57" s="224" t="s">
        <v>287</v>
      </c>
      <c r="B57" s="416">
        <v>70.1</v>
      </c>
      <c r="C57" s="485">
        <f>94.14+0.35</f>
        <v>94.49</v>
      </c>
      <c r="D57" s="416">
        <f>97.48+0.35</f>
        <v>97.83</v>
      </c>
      <c r="E57" s="416">
        <f>103.38+0.35</f>
        <v>103.72999999999999</v>
      </c>
      <c r="F57" s="416">
        <f>109.41+0.35</f>
        <v>109.75999999999999</v>
      </c>
    </row>
    <row r="58" spans="1:6" ht="30">
      <c r="A58" s="224" t="s">
        <v>288</v>
      </c>
      <c r="B58" s="416"/>
      <c r="C58" s="485"/>
      <c r="D58" s="416"/>
      <c r="E58" s="416"/>
      <c r="F58" s="416"/>
    </row>
    <row r="59" spans="1:6" ht="15">
      <c r="A59" s="224" t="s">
        <v>289</v>
      </c>
      <c r="B59" s="416"/>
      <c r="C59" s="485"/>
      <c r="D59" s="416"/>
      <c r="E59" s="416"/>
      <c r="F59" s="416"/>
    </row>
    <row r="60" spans="1:6" ht="30">
      <c r="A60" s="226" t="s">
        <v>290</v>
      </c>
      <c r="B60" s="416">
        <v>2.2</v>
      </c>
      <c r="C60" s="485">
        <v>3.32</v>
      </c>
      <c r="D60" s="416">
        <v>3.5</v>
      </c>
      <c r="E60" s="416">
        <v>3.8</v>
      </c>
      <c r="F60" s="416">
        <v>4</v>
      </c>
    </row>
    <row r="61" spans="1:6" ht="15">
      <c r="A61" s="226" t="s">
        <v>291</v>
      </c>
      <c r="B61" s="416">
        <v>129.22</v>
      </c>
      <c r="C61" s="485">
        <v>211.17</v>
      </c>
      <c r="D61" s="416">
        <v>167.85</v>
      </c>
      <c r="E61" s="416">
        <v>179.43</v>
      </c>
      <c r="F61" s="416">
        <v>191.27</v>
      </c>
    </row>
    <row r="62" spans="1:6" ht="15">
      <c r="A62" s="226" t="s">
        <v>292</v>
      </c>
      <c r="B62" s="416">
        <v>223.43</v>
      </c>
      <c r="C62" s="485">
        <v>227.7</v>
      </c>
      <c r="D62" s="416">
        <v>215.36</v>
      </c>
      <c r="E62" s="416">
        <v>230.22</v>
      </c>
      <c r="F62" s="416">
        <v>245.42</v>
      </c>
    </row>
    <row r="63" spans="1:6" ht="15">
      <c r="A63" s="226" t="s">
        <v>293</v>
      </c>
      <c r="B63" s="416"/>
      <c r="C63" s="485"/>
      <c r="D63" s="416"/>
      <c r="E63" s="416"/>
      <c r="F63" s="416"/>
    </row>
    <row r="64" spans="1:6" ht="60">
      <c r="A64" s="224" t="s">
        <v>294</v>
      </c>
      <c r="B64" s="416">
        <f>SUM(B66:B69)</f>
        <v>219.32</v>
      </c>
      <c r="C64" s="485">
        <f>SUM(C66:C69)</f>
        <v>298.26</v>
      </c>
      <c r="D64" s="416">
        <f>SUM(D66:D69)</f>
        <v>174.37</v>
      </c>
      <c r="E64" s="416">
        <f>SUM(E66:E69)</f>
        <v>186.33999999999997</v>
      </c>
      <c r="F64" s="416">
        <f>SUM(F66:F69)</f>
        <v>198.6</v>
      </c>
    </row>
    <row r="65" spans="1:6" ht="15">
      <c r="A65" s="224" t="s">
        <v>63</v>
      </c>
      <c r="B65" s="416"/>
      <c r="C65" s="485"/>
      <c r="D65" s="416"/>
      <c r="E65" s="416"/>
      <c r="F65" s="416"/>
    </row>
    <row r="66" spans="1:6" ht="15">
      <c r="A66" s="224" t="s">
        <v>295</v>
      </c>
      <c r="B66" s="416">
        <v>13.65</v>
      </c>
      <c r="C66" s="494">
        <v>14.93</v>
      </c>
      <c r="D66" s="416">
        <v>6.2</v>
      </c>
      <c r="E66" s="416">
        <v>6.6</v>
      </c>
      <c r="F66" s="416">
        <v>7</v>
      </c>
    </row>
    <row r="67" spans="1:6" ht="30">
      <c r="A67" s="224" t="s">
        <v>296</v>
      </c>
      <c r="B67" s="416">
        <f>91.92+1.82</f>
        <v>93.74</v>
      </c>
      <c r="C67" s="485">
        <f>213.24+1.36</f>
        <v>214.60000000000002</v>
      </c>
      <c r="D67" s="416">
        <f>94.7+1.45</f>
        <v>96.15</v>
      </c>
      <c r="E67" s="416">
        <f>101.24+1.5</f>
        <v>102.74</v>
      </c>
      <c r="F67" s="416">
        <f>107.9+1.6</f>
        <v>109.5</v>
      </c>
    </row>
    <row r="68" spans="1:6" ht="15">
      <c r="A68" s="224" t="s">
        <v>297</v>
      </c>
      <c r="B68" s="416">
        <v>20.83</v>
      </c>
      <c r="C68" s="485">
        <v>22.33</v>
      </c>
      <c r="D68" s="416">
        <v>23.4</v>
      </c>
      <c r="E68" s="416">
        <v>25</v>
      </c>
      <c r="F68" s="416">
        <v>26.7</v>
      </c>
    </row>
    <row r="69" spans="1:6" ht="15">
      <c r="A69" s="224" t="s">
        <v>298</v>
      </c>
      <c r="B69" s="416">
        <v>91.1</v>
      </c>
      <c r="C69" s="485">
        <v>46.4</v>
      </c>
      <c r="D69" s="416">
        <v>48.62</v>
      </c>
      <c r="E69" s="416">
        <v>52</v>
      </c>
      <c r="F69" s="416">
        <v>55.4</v>
      </c>
    </row>
    <row r="70" spans="1:6" ht="15">
      <c r="A70" s="226" t="s">
        <v>299</v>
      </c>
      <c r="B70" s="416"/>
      <c r="C70" s="485"/>
      <c r="D70" s="416"/>
      <c r="E70" s="416"/>
      <c r="F70" s="416"/>
    </row>
    <row r="71" spans="1:6" ht="15.75">
      <c r="A71" s="225" t="s">
        <v>300</v>
      </c>
      <c r="B71" s="422">
        <f>B57+B60+B61+B62+B64</f>
        <v>644.27</v>
      </c>
      <c r="C71" s="495">
        <f>C57+C60+C61+C62+C64</f>
        <v>834.9399999999999</v>
      </c>
      <c r="D71" s="422">
        <f>D57+D60+D61+D62+D64</f>
        <v>658.9100000000001</v>
      </c>
      <c r="E71" s="422">
        <f>E57+E60+E61+E62+E64</f>
        <v>703.52</v>
      </c>
      <c r="F71" s="422">
        <f>F57+F60+F61+F62+F64</f>
        <v>749.05</v>
      </c>
    </row>
    <row r="72" spans="1:6" ht="32.25" thickBot="1">
      <c r="A72" s="303" t="s">
        <v>301</v>
      </c>
      <c r="B72" s="423">
        <f>B46-B71</f>
        <v>47.530000000000086</v>
      </c>
      <c r="C72" s="496">
        <f>C46-C71</f>
        <v>-142.43999999999994</v>
      </c>
      <c r="D72" s="423">
        <f>D46-D71</f>
        <v>-128.61000000000013</v>
      </c>
      <c r="E72" s="423">
        <f>E46-E71</f>
        <v>-179.51999999999998</v>
      </c>
      <c r="F72" s="423">
        <f>F46-F71</f>
        <v>-230.25</v>
      </c>
    </row>
    <row r="73" ht="15">
      <c r="A73" s="175"/>
    </row>
    <row r="74" spans="1:6" ht="45" customHeight="1">
      <c r="A74" s="515" t="s">
        <v>180</v>
      </c>
      <c r="B74" s="515"/>
      <c r="C74" s="515"/>
      <c r="D74" s="515"/>
      <c r="E74" s="515"/>
      <c r="F74" s="515"/>
    </row>
  </sheetData>
  <mergeCells count="2">
    <mergeCell ref="D3:F3"/>
    <mergeCell ref="A74:F7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/>
  <dimension ref="A1:L12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42.25390625" style="77" customWidth="1"/>
    <col min="2" max="2" width="12.375" style="255" customWidth="1"/>
    <col min="3" max="5" width="11.875" style="77" customWidth="1"/>
    <col min="6" max="6" width="12.00390625" style="77" customWidth="1"/>
    <col min="7" max="7" width="11.375" style="77" customWidth="1"/>
    <col min="8" max="16384" width="9.125" style="77" customWidth="1"/>
  </cols>
  <sheetData>
    <row r="1" ht="15.75" thickBot="1">
      <c r="G1" s="79"/>
    </row>
    <row r="2" spans="1:7" ht="17.25" customHeight="1" thickBot="1">
      <c r="A2" s="81" t="s">
        <v>182</v>
      </c>
      <c r="B2" s="289" t="s">
        <v>61</v>
      </c>
      <c r="C2" s="288" t="s">
        <v>52</v>
      </c>
      <c r="D2" s="297" t="s">
        <v>53</v>
      </c>
      <c r="E2" s="506" t="s">
        <v>184</v>
      </c>
      <c r="F2" s="507"/>
      <c r="G2" s="508"/>
    </row>
    <row r="3" spans="1:7" ht="32.25" customHeight="1" thickBot="1">
      <c r="A3" s="256"/>
      <c r="B3" s="257" t="s">
        <v>16</v>
      </c>
      <c r="C3" s="132" t="s">
        <v>335</v>
      </c>
      <c r="D3" s="88" t="s">
        <v>338</v>
      </c>
      <c r="E3" s="132" t="s">
        <v>44</v>
      </c>
      <c r="F3" s="132" t="s">
        <v>66</v>
      </c>
      <c r="G3" s="132" t="s">
        <v>171</v>
      </c>
    </row>
    <row r="4" spans="1:7" ht="15">
      <c r="A4" s="280"/>
      <c r="B4" s="109"/>
      <c r="C4" s="292"/>
      <c r="D4" s="259"/>
      <c r="E4" s="292"/>
      <c r="F4" s="258"/>
      <c r="G4" s="338"/>
    </row>
    <row r="5" spans="1:7" ht="15.75">
      <c r="A5" s="281" t="s">
        <v>230</v>
      </c>
      <c r="B5" s="109"/>
      <c r="C5" s="90"/>
      <c r="D5" s="94"/>
      <c r="E5" s="90"/>
      <c r="F5" s="94"/>
      <c r="G5" s="339"/>
    </row>
    <row r="6" spans="1:7" ht="30">
      <c r="A6" s="282" t="s">
        <v>336</v>
      </c>
      <c r="B6" s="144" t="s">
        <v>333</v>
      </c>
      <c r="C6" s="293">
        <v>45890</v>
      </c>
      <c r="D6" s="261">
        <v>46025</v>
      </c>
      <c r="E6" s="262">
        <v>46110</v>
      </c>
      <c r="F6" s="261">
        <v>46180</v>
      </c>
      <c r="G6" s="340">
        <v>46250</v>
      </c>
    </row>
    <row r="7" spans="1:12" ht="45">
      <c r="A7" s="283" t="s">
        <v>64</v>
      </c>
      <c r="B7" s="144" t="s">
        <v>333</v>
      </c>
      <c r="C7" s="265">
        <f>SUM(C9:C17,C19:C22)</f>
        <v>22179</v>
      </c>
      <c r="D7" s="263">
        <f>SUM(D9:D17,D19:D22)</f>
        <v>22321</v>
      </c>
      <c r="E7" s="265">
        <f>SUM(E9:E17,E19:E22)</f>
        <v>22453</v>
      </c>
      <c r="F7" s="263">
        <f>SUM(F9:F17,F19:F22)</f>
        <v>22565</v>
      </c>
      <c r="G7" s="341">
        <f>SUM(G9:G17,G19:G22)</f>
        <v>22644</v>
      </c>
      <c r="J7" s="114"/>
      <c r="K7" s="114"/>
      <c r="L7" s="266"/>
    </row>
    <row r="8" spans="1:7" ht="30">
      <c r="A8" s="284" t="s">
        <v>221</v>
      </c>
      <c r="B8" s="144"/>
      <c r="C8" s="293"/>
      <c r="D8" s="260"/>
      <c r="E8" s="293"/>
      <c r="F8" s="260"/>
      <c r="G8" s="342"/>
    </row>
    <row r="9" spans="1:7" ht="30">
      <c r="A9" s="377" t="s">
        <v>83</v>
      </c>
      <c r="B9" s="290" t="s">
        <v>333</v>
      </c>
      <c r="C9" s="293">
        <v>43</v>
      </c>
      <c r="D9" s="260">
        <v>43</v>
      </c>
      <c r="E9" s="293">
        <v>43</v>
      </c>
      <c r="F9" s="260">
        <v>43</v>
      </c>
      <c r="G9" s="342">
        <v>43</v>
      </c>
    </row>
    <row r="10" spans="1:7" ht="15">
      <c r="A10" s="378" t="s">
        <v>84</v>
      </c>
      <c r="B10" s="290" t="s">
        <v>333</v>
      </c>
      <c r="C10" s="293"/>
      <c r="D10" s="260"/>
      <c r="E10" s="293"/>
      <c r="F10" s="260"/>
      <c r="G10" s="342"/>
    </row>
    <row r="11" spans="1:7" ht="15">
      <c r="A11" s="378" t="s">
        <v>71</v>
      </c>
      <c r="B11" s="290" t="s">
        <v>333</v>
      </c>
      <c r="C11" s="293">
        <v>6054</v>
      </c>
      <c r="D11" s="260">
        <v>6633</v>
      </c>
      <c r="E11" s="293">
        <v>6680</v>
      </c>
      <c r="F11" s="260">
        <v>6731</v>
      </c>
      <c r="G11" s="342">
        <v>6756</v>
      </c>
    </row>
    <row r="12" spans="1:7" ht="30">
      <c r="A12" s="378" t="s">
        <v>76</v>
      </c>
      <c r="B12" s="290" t="s">
        <v>333</v>
      </c>
      <c r="C12" s="293">
        <v>1136</v>
      </c>
      <c r="D12" s="260">
        <v>1153</v>
      </c>
      <c r="E12" s="293">
        <v>1160</v>
      </c>
      <c r="F12" s="260">
        <v>1160</v>
      </c>
      <c r="G12" s="342">
        <v>1160</v>
      </c>
    </row>
    <row r="13" spans="1:7" ht="15">
      <c r="A13" s="378" t="s">
        <v>77</v>
      </c>
      <c r="B13" s="290" t="s">
        <v>333</v>
      </c>
      <c r="C13" s="293">
        <v>1235</v>
      </c>
      <c r="D13" s="260">
        <v>827</v>
      </c>
      <c r="E13" s="293">
        <v>830</v>
      </c>
      <c r="F13" s="260">
        <v>840</v>
      </c>
      <c r="G13" s="342">
        <v>840</v>
      </c>
    </row>
    <row r="14" spans="1:7" ht="75">
      <c r="A14" s="378" t="s">
        <v>85</v>
      </c>
      <c r="B14" s="290" t="s">
        <v>333</v>
      </c>
      <c r="C14" s="293">
        <v>774</v>
      </c>
      <c r="D14" s="260">
        <v>998</v>
      </c>
      <c r="E14" s="293">
        <v>1015</v>
      </c>
      <c r="F14" s="260">
        <v>1026</v>
      </c>
      <c r="G14" s="342">
        <v>1030</v>
      </c>
    </row>
    <row r="15" spans="1:7" ht="15">
      <c r="A15" s="379" t="s">
        <v>86</v>
      </c>
      <c r="B15" s="290" t="s">
        <v>333</v>
      </c>
      <c r="C15" s="293">
        <v>36</v>
      </c>
      <c r="D15" s="260">
        <v>13</v>
      </c>
      <c r="E15" s="293">
        <v>0</v>
      </c>
      <c r="F15" s="260">
        <v>0</v>
      </c>
      <c r="G15" s="342">
        <v>0</v>
      </c>
    </row>
    <row r="16" spans="1:7" ht="15">
      <c r="A16" s="378" t="s">
        <v>81</v>
      </c>
      <c r="B16" s="290" t="s">
        <v>333</v>
      </c>
      <c r="C16" s="293">
        <v>869</v>
      </c>
      <c r="D16" s="260">
        <v>799</v>
      </c>
      <c r="E16" s="293">
        <v>800</v>
      </c>
      <c r="F16" s="260">
        <v>800</v>
      </c>
      <c r="G16" s="342">
        <v>800</v>
      </c>
    </row>
    <row r="17" spans="1:7" ht="60">
      <c r="A17" s="378" t="s">
        <v>87</v>
      </c>
      <c r="B17" s="290" t="s">
        <v>333</v>
      </c>
      <c r="C17" s="293">
        <v>4534</v>
      </c>
      <c r="D17" s="260">
        <v>4460</v>
      </c>
      <c r="E17" s="293">
        <v>4510</v>
      </c>
      <c r="F17" s="260">
        <v>4560</v>
      </c>
      <c r="G17" s="342">
        <v>4610</v>
      </c>
    </row>
    <row r="18" spans="1:7" ht="30">
      <c r="A18" s="378" t="s">
        <v>88</v>
      </c>
      <c r="B18" s="290" t="s">
        <v>333</v>
      </c>
      <c r="C18" s="293">
        <v>2593</v>
      </c>
      <c r="D18" s="268">
        <v>2743</v>
      </c>
      <c r="E18" s="267">
        <v>2793</v>
      </c>
      <c r="F18" s="268">
        <v>2843</v>
      </c>
      <c r="G18" s="343">
        <v>2911</v>
      </c>
    </row>
    <row r="19" spans="1:7" ht="60">
      <c r="A19" s="378" t="s">
        <v>89</v>
      </c>
      <c r="B19" s="290" t="s">
        <v>333</v>
      </c>
      <c r="C19" s="293">
        <v>1487</v>
      </c>
      <c r="D19" s="260">
        <v>1470</v>
      </c>
      <c r="E19" s="293">
        <v>1470</v>
      </c>
      <c r="F19" s="260">
        <v>1450</v>
      </c>
      <c r="G19" s="342">
        <v>1450</v>
      </c>
    </row>
    <row r="20" spans="1:7" ht="15">
      <c r="A20" s="378" t="s">
        <v>90</v>
      </c>
      <c r="B20" s="290" t="s">
        <v>333</v>
      </c>
      <c r="C20" s="293">
        <v>2269</v>
      </c>
      <c r="D20" s="260">
        <v>2260</v>
      </c>
      <c r="E20" s="293">
        <v>2290</v>
      </c>
      <c r="F20" s="260">
        <v>2300</v>
      </c>
      <c r="G20" s="342">
        <v>2300</v>
      </c>
    </row>
    <row r="21" spans="1:7" ht="30">
      <c r="A21" s="378" t="s">
        <v>79</v>
      </c>
      <c r="B21" s="290" t="s">
        <v>333</v>
      </c>
      <c r="C21" s="293">
        <v>2364</v>
      </c>
      <c r="D21" s="260">
        <v>2410</v>
      </c>
      <c r="E21" s="267">
        <v>2400</v>
      </c>
      <c r="F21" s="268">
        <v>2400</v>
      </c>
      <c r="G21" s="343">
        <v>2400</v>
      </c>
    </row>
    <row r="22" spans="1:7" ht="45">
      <c r="A22" s="378" t="s">
        <v>80</v>
      </c>
      <c r="B22" s="290" t="s">
        <v>333</v>
      </c>
      <c r="C22" s="293">
        <v>1378</v>
      </c>
      <c r="D22" s="260">
        <v>1255</v>
      </c>
      <c r="E22" s="267">
        <v>1255</v>
      </c>
      <c r="F22" s="268">
        <v>1255</v>
      </c>
      <c r="G22" s="343">
        <v>1255</v>
      </c>
    </row>
    <row r="23" spans="1:7" ht="15">
      <c r="A23" s="378" t="s">
        <v>72</v>
      </c>
      <c r="B23" s="290"/>
      <c r="C23" s="293"/>
      <c r="D23" s="260"/>
      <c r="E23" s="293"/>
      <c r="F23" s="260"/>
      <c r="G23" s="342"/>
    </row>
    <row r="24" spans="1:7" ht="30">
      <c r="A24" s="380" t="s">
        <v>91</v>
      </c>
      <c r="B24" s="290" t="s">
        <v>333</v>
      </c>
      <c r="C24" s="293">
        <v>403</v>
      </c>
      <c r="D24" s="260">
        <v>418</v>
      </c>
      <c r="E24" s="293">
        <v>418</v>
      </c>
      <c r="F24" s="260">
        <v>418</v>
      </c>
      <c r="G24" s="342">
        <v>418</v>
      </c>
    </row>
    <row r="25" spans="1:7" ht="30">
      <c r="A25" s="380" t="s">
        <v>92</v>
      </c>
      <c r="B25" s="290" t="s">
        <v>333</v>
      </c>
      <c r="C25" s="293">
        <v>75</v>
      </c>
      <c r="D25" s="260">
        <v>71</v>
      </c>
      <c r="E25" s="293">
        <v>73</v>
      </c>
      <c r="F25" s="260">
        <v>73</v>
      </c>
      <c r="G25" s="342">
        <v>73</v>
      </c>
    </row>
    <row r="26" spans="1:7" ht="45">
      <c r="A26" s="381" t="s">
        <v>93</v>
      </c>
      <c r="B26" s="290" t="s">
        <v>333</v>
      </c>
      <c r="C26" s="293">
        <v>861</v>
      </c>
      <c r="D26" s="268">
        <v>728</v>
      </c>
      <c r="E26" s="267">
        <v>730</v>
      </c>
      <c r="F26" s="268">
        <v>740</v>
      </c>
      <c r="G26" s="343">
        <v>750</v>
      </c>
    </row>
    <row r="27" spans="1:7" ht="30">
      <c r="A27" s="380" t="s">
        <v>94</v>
      </c>
      <c r="B27" s="290" t="s">
        <v>333</v>
      </c>
      <c r="C27" s="293">
        <v>39</v>
      </c>
      <c r="D27" s="260">
        <v>38</v>
      </c>
      <c r="E27" s="293">
        <v>40</v>
      </c>
      <c r="F27" s="260">
        <v>40</v>
      </c>
      <c r="G27" s="342">
        <v>40</v>
      </c>
    </row>
    <row r="28" spans="1:7" ht="36.75" customHeight="1">
      <c r="A28" s="285" t="s">
        <v>14</v>
      </c>
      <c r="B28" s="144" t="s">
        <v>186</v>
      </c>
      <c r="C28" s="267">
        <v>0.34</v>
      </c>
      <c r="D28" s="268">
        <v>0.35</v>
      </c>
      <c r="E28" s="298">
        <v>0.35</v>
      </c>
      <c r="F28" s="269">
        <v>0.35</v>
      </c>
      <c r="G28" s="344">
        <v>0.34</v>
      </c>
    </row>
    <row r="29" spans="1:7" ht="60">
      <c r="A29" s="285" t="s">
        <v>327</v>
      </c>
      <c r="B29" s="144" t="s">
        <v>333</v>
      </c>
      <c r="C29" s="267">
        <v>244</v>
      </c>
      <c r="D29" s="264">
        <v>375</v>
      </c>
      <c r="E29" s="270">
        <v>366</v>
      </c>
      <c r="F29" s="264">
        <v>345</v>
      </c>
      <c r="G29" s="345">
        <v>350</v>
      </c>
    </row>
    <row r="30" spans="1:7" ht="60">
      <c r="A30" s="286" t="s">
        <v>321</v>
      </c>
      <c r="B30" s="144" t="s">
        <v>333</v>
      </c>
      <c r="C30" s="267">
        <v>193</v>
      </c>
      <c r="D30" s="268">
        <v>203</v>
      </c>
      <c r="E30" s="267">
        <v>200</v>
      </c>
      <c r="F30" s="268">
        <v>199</v>
      </c>
      <c r="G30" s="343">
        <v>195</v>
      </c>
    </row>
    <row r="31" spans="1:7" ht="45">
      <c r="A31" s="286" t="s">
        <v>15</v>
      </c>
      <c r="B31" s="144" t="s">
        <v>331</v>
      </c>
      <c r="C31" s="267">
        <v>160</v>
      </c>
      <c r="D31" s="268">
        <v>246</v>
      </c>
      <c r="E31" s="267">
        <v>284</v>
      </c>
      <c r="F31" s="268">
        <v>590</v>
      </c>
      <c r="G31" s="343">
        <v>640</v>
      </c>
    </row>
    <row r="32" spans="1:7" ht="21" customHeight="1">
      <c r="A32" s="286" t="s">
        <v>340</v>
      </c>
      <c r="B32" s="144" t="s">
        <v>231</v>
      </c>
      <c r="C32" s="267">
        <v>192</v>
      </c>
      <c r="D32" s="268">
        <v>265</v>
      </c>
      <c r="E32" s="267">
        <v>310</v>
      </c>
      <c r="F32" s="268">
        <v>324</v>
      </c>
      <c r="G32" s="343">
        <v>585</v>
      </c>
    </row>
    <row r="33" spans="1:7" ht="18.75" customHeight="1">
      <c r="A33" s="286" t="s">
        <v>341</v>
      </c>
      <c r="B33" s="144"/>
      <c r="C33" s="267"/>
      <c r="D33" s="268"/>
      <c r="E33" s="267"/>
      <c r="F33" s="268"/>
      <c r="G33" s="343"/>
    </row>
    <row r="34" spans="1:7" ht="19.5" customHeight="1">
      <c r="A34" s="286" t="s">
        <v>232</v>
      </c>
      <c r="B34" s="144" t="s">
        <v>231</v>
      </c>
      <c r="C34" s="267">
        <v>6</v>
      </c>
      <c r="D34" s="268">
        <v>50</v>
      </c>
      <c r="E34" s="267">
        <v>90</v>
      </c>
      <c r="F34" s="268">
        <v>84</v>
      </c>
      <c r="G34" s="343">
        <v>85</v>
      </c>
    </row>
    <row r="35" spans="1:7" ht="18" customHeight="1">
      <c r="A35" s="286" t="s">
        <v>187</v>
      </c>
      <c r="B35" s="144" t="s">
        <v>231</v>
      </c>
      <c r="C35" s="424">
        <v>186</v>
      </c>
      <c r="D35" s="268">
        <v>215</v>
      </c>
      <c r="E35" s="267">
        <v>220</v>
      </c>
      <c r="F35" s="268">
        <v>240</v>
      </c>
      <c r="G35" s="268">
        <v>500</v>
      </c>
    </row>
    <row r="36" spans="1:7" ht="15">
      <c r="A36" s="286"/>
      <c r="B36" s="144"/>
      <c r="C36" s="267"/>
      <c r="D36" s="268"/>
      <c r="E36" s="267"/>
      <c r="F36" s="268"/>
      <c r="G36" s="343"/>
    </row>
    <row r="37" spans="1:7" ht="30">
      <c r="A37" s="286" t="s">
        <v>233</v>
      </c>
      <c r="B37" s="291" t="s">
        <v>339</v>
      </c>
      <c r="C37" s="294">
        <v>8345.9222136</v>
      </c>
      <c r="D37" s="273">
        <v>9071.305113312</v>
      </c>
      <c r="E37" s="294">
        <v>10165.194537522624</v>
      </c>
      <c r="F37" s="273">
        <v>11390.729097858006</v>
      </c>
      <c r="G37" s="346">
        <v>12767.989144509134</v>
      </c>
    </row>
    <row r="38" spans="1:7" ht="30" customHeight="1">
      <c r="A38" s="286" t="s">
        <v>234</v>
      </c>
      <c r="B38" s="291" t="s">
        <v>339</v>
      </c>
      <c r="C38" s="295" t="s">
        <v>126</v>
      </c>
      <c r="D38" s="264">
        <v>84</v>
      </c>
      <c r="E38" s="270">
        <v>88</v>
      </c>
      <c r="F38" s="264">
        <v>92</v>
      </c>
      <c r="G38" s="345">
        <v>95</v>
      </c>
    </row>
    <row r="39" spans="1:7" ht="49.5" customHeight="1" thickBot="1">
      <c r="A39" s="287" t="s">
        <v>50</v>
      </c>
      <c r="B39" s="274" t="s">
        <v>238</v>
      </c>
      <c r="C39" s="296">
        <v>31358.2</v>
      </c>
      <c r="D39" s="275">
        <v>33866.856</v>
      </c>
      <c r="E39" s="299">
        <v>37727.677584000005</v>
      </c>
      <c r="F39" s="275">
        <v>42066.36050616</v>
      </c>
      <c r="G39" s="347">
        <v>46988.124685380724</v>
      </c>
    </row>
    <row r="40" spans="1:2" ht="15">
      <c r="A40" s="83"/>
      <c r="B40" s="189"/>
    </row>
    <row r="41" spans="1:2" ht="15.75">
      <c r="A41" s="276"/>
      <c r="B41" s="189"/>
    </row>
    <row r="42" spans="1:2" s="272" customFormat="1" ht="14.25">
      <c r="A42" s="277"/>
      <c r="B42" s="278"/>
    </row>
    <row r="43" spans="1:2" s="272" customFormat="1" ht="14.25">
      <c r="A43" s="277"/>
      <c r="B43" s="278"/>
    </row>
    <row r="44" spans="1:2" ht="12.75">
      <c r="A44" s="114"/>
      <c r="B44" s="279"/>
    </row>
    <row r="45" spans="1:2" ht="12.75">
      <c r="A45" s="114"/>
      <c r="B45" s="279"/>
    </row>
    <row r="46" spans="1:2" ht="12.75">
      <c r="A46" s="114"/>
      <c r="B46" s="279"/>
    </row>
    <row r="47" spans="1:2" ht="12.75">
      <c r="A47" s="114"/>
      <c r="B47" s="279"/>
    </row>
    <row r="48" spans="1:2" ht="12.75">
      <c r="A48" s="114"/>
      <c r="B48" s="279"/>
    </row>
    <row r="49" spans="1:2" ht="12.75">
      <c r="A49" s="114"/>
      <c r="B49" s="279"/>
    </row>
    <row r="50" spans="1:2" ht="12.75">
      <c r="A50" s="114"/>
      <c r="B50" s="279"/>
    </row>
    <row r="51" spans="1:2" ht="12.75">
      <c r="A51" s="114"/>
      <c r="B51" s="279"/>
    </row>
    <row r="52" spans="1:2" ht="12.75">
      <c r="A52" s="114"/>
      <c r="B52" s="279"/>
    </row>
    <row r="53" spans="1:2" ht="12.75">
      <c r="A53" s="114"/>
      <c r="B53" s="279"/>
    </row>
    <row r="54" spans="1:2" ht="12.75">
      <c r="A54" s="114"/>
      <c r="B54" s="279"/>
    </row>
    <row r="55" spans="1:2" ht="12.75">
      <c r="A55" s="114"/>
      <c r="B55" s="279"/>
    </row>
    <row r="56" spans="1:2" ht="12.75">
      <c r="A56" s="114"/>
      <c r="B56" s="279"/>
    </row>
    <row r="57" spans="1:2" ht="12.75">
      <c r="A57" s="114"/>
      <c r="B57" s="279"/>
    </row>
    <row r="58" spans="1:2" ht="12.75">
      <c r="A58" s="114"/>
      <c r="B58" s="279"/>
    </row>
    <row r="59" spans="1:2" ht="12.75">
      <c r="A59" s="114"/>
      <c r="B59" s="279"/>
    </row>
    <row r="60" spans="1:2" ht="12.75">
      <c r="A60" s="114"/>
      <c r="B60" s="279"/>
    </row>
    <row r="61" spans="1:2" ht="12.75">
      <c r="A61" s="114"/>
      <c r="B61" s="279"/>
    </row>
    <row r="62" spans="1:2" ht="12.75">
      <c r="A62" s="114"/>
      <c r="B62" s="279"/>
    </row>
    <row r="63" spans="1:2" ht="12.75">
      <c r="A63" s="114"/>
      <c r="B63" s="279"/>
    </row>
    <row r="64" spans="1:2" ht="12.75">
      <c r="A64" s="114"/>
      <c r="B64" s="279"/>
    </row>
    <row r="65" spans="1:2" ht="12.75">
      <c r="A65" s="114"/>
      <c r="B65" s="279"/>
    </row>
    <row r="66" spans="1:2" ht="12.75">
      <c r="A66" s="114"/>
      <c r="B66" s="279"/>
    </row>
    <row r="67" spans="1:2" ht="12.75">
      <c r="A67" s="114"/>
      <c r="B67" s="279"/>
    </row>
    <row r="68" spans="1:2" ht="12.75">
      <c r="A68" s="114"/>
      <c r="B68" s="279"/>
    </row>
    <row r="69" spans="1:2" ht="12.75">
      <c r="A69" s="114"/>
      <c r="B69" s="279"/>
    </row>
    <row r="70" spans="1:2" ht="12.75">
      <c r="A70" s="114"/>
      <c r="B70" s="279"/>
    </row>
    <row r="71" spans="1:2" ht="12.75">
      <c r="A71" s="114"/>
      <c r="B71" s="279"/>
    </row>
    <row r="72" spans="1:2" ht="12.75">
      <c r="A72" s="114"/>
      <c r="B72" s="279"/>
    </row>
    <row r="73" spans="1:2" ht="12.75">
      <c r="A73" s="114"/>
      <c r="B73" s="279"/>
    </row>
    <row r="74" spans="1:2" ht="12.75">
      <c r="A74" s="114"/>
      <c r="B74" s="279"/>
    </row>
    <row r="75" spans="1:2" ht="12.75">
      <c r="A75" s="114"/>
      <c r="B75" s="279"/>
    </row>
    <row r="76" spans="1:2" ht="12.75">
      <c r="A76" s="114"/>
      <c r="B76" s="279"/>
    </row>
    <row r="77" spans="1:2" ht="12.75">
      <c r="A77" s="114"/>
      <c r="B77" s="279"/>
    </row>
    <row r="78" spans="1:2" ht="12.75">
      <c r="A78" s="114"/>
      <c r="B78" s="279"/>
    </row>
    <row r="79" spans="1:2" ht="12.75">
      <c r="A79" s="114"/>
      <c r="B79" s="279"/>
    </row>
    <row r="80" spans="1:2" ht="12.75">
      <c r="A80" s="114"/>
      <c r="B80" s="279"/>
    </row>
    <row r="81" spans="1:2" ht="12.75">
      <c r="A81" s="114"/>
      <c r="B81" s="279"/>
    </row>
    <row r="82" spans="1:2" ht="12.75">
      <c r="A82" s="114"/>
      <c r="B82" s="279"/>
    </row>
    <row r="83" spans="1:2" ht="12.75">
      <c r="A83" s="114"/>
      <c r="B83" s="279"/>
    </row>
    <row r="84" spans="1:2" ht="12.75">
      <c r="A84" s="114"/>
      <c r="B84" s="279"/>
    </row>
    <row r="85" spans="1:2" ht="12.75">
      <c r="A85" s="114"/>
      <c r="B85" s="279"/>
    </row>
    <row r="86" spans="1:2" ht="12.75">
      <c r="A86" s="114"/>
      <c r="B86" s="279"/>
    </row>
    <row r="87" spans="1:2" ht="12.75">
      <c r="A87" s="114"/>
      <c r="B87" s="279"/>
    </row>
    <row r="88" spans="1:2" ht="12.75">
      <c r="A88" s="114"/>
      <c r="B88" s="279"/>
    </row>
    <row r="89" spans="1:2" ht="12.75">
      <c r="A89" s="114"/>
      <c r="B89" s="279"/>
    </row>
    <row r="90" spans="1:2" ht="12.75">
      <c r="A90" s="114"/>
      <c r="B90" s="279"/>
    </row>
    <row r="91" spans="1:2" ht="12.75">
      <c r="A91" s="114"/>
      <c r="B91" s="279"/>
    </row>
    <row r="92" spans="1:2" ht="12.75">
      <c r="A92" s="114"/>
      <c r="B92" s="279"/>
    </row>
    <row r="93" spans="1:2" ht="12.75">
      <c r="A93" s="114"/>
      <c r="B93" s="279"/>
    </row>
    <row r="94" spans="1:2" ht="12.75">
      <c r="A94" s="114"/>
      <c r="B94" s="279"/>
    </row>
    <row r="95" spans="1:2" ht="12.75">
      <c r="A95" s="114"/>
      <c r="B95" s="279"/>
    </row>
    <row r="96" spans="1:2" ht="12.75">
      <c r="A96" s="114"/>
      <c r="B96" s="279"/>
    </row>
    <row r="97" spans="1:2" ht="12.75">
      <c r="A97" s="114"/>
      <c r="B97" s="279"/>
    </row>
    <row r="98" spans="1:2" ht="12.75">
      <c r="A98" s="114"/>
      <c r="B98" s="279"/>
    </row>
    <row r="99" spans="1:2" ht="12.75">
      <c r="A99" s="114"/>
      <c r="B99" s="279"/>
    </row>
    <row r="100" spans="1:2" ht="12.75">
      <c r="A100" s="114"/>
      <c r="B100" s="279"/>
    </row>
    <row r="101" spans="1:2" ht="12.75">
      <c r="A101" s="114"/>
      <c r="B101" s="279"/>
    </row>
    <row r="102" spans="1:2" ht="12.75">
      <c r="A102" s="114"/>
      <c r="B102" s="279"/>
    </row>
    <row r="103" spans="1:2" ht="12.75">
      <c r="A103" s="114"/>
      <c r="B103" s="279"/>
    </row>
    <row r="104" spans="1:2" ht="12.75">
      <c r="A104" s="114"/>
      <c r="B104" s="279"/>
    </row>
    <row r="105" spans="1:2" ht="12.75">
      <c r="A105" s="114"/>
      <c r="B105" s="279"/>
    </row>
    <row r="106" spans="1:2" ht="12.75">
      <c r="A106" s="114"/>
      <c r="B106" s="279"/>
    </row>
    <row r="107" spans="1:2" ht="12.75">
      <c r="A107" s="114"/>
      <c r="B107" s="279"/>
    </row>
    <row r="108" spans="1:2" ht="12.75">
      <c r="A108" s="114"/>
      <c r="B108" s="279"/>
    </row>
    <row r="109" spans="1:2" ht="12.75">
      <c r="A109" s="114"/>
      <c r="B109" s="279"/>
    </row>
    <row r="110" spans="1:2" ht="12.75">
      <c r="A110" s="114"/>
      <c r="B110" s="279"/>
    </row>
    <row r="111" spans="1:2" ht="12.75">
      <c r="A111" s="114"/>
      <c r="B111" s="279"/>
    </row>
    <row r="112" spans="1:2" ht="12.75">
      <c r="A112" s="114"/>
      <c r="B112" s="279"/>
    </row>
    <row r="113" spans="1:2" ht="12.75">
      <c r="A113" s="114"/>
      <c r="B113" s="279"/>
    </row>
    <row r="114" spans="1:2" ht="12.75">
      <c r="A114" s="114"/>
      <c r="B114" s="279"/>
    </row>
    <row r="115" spans="1:2" ht="12.75">
      <c r="A115" s="114"/>
      <c r="B115" s="279"/>
    </row>
    <row r="116" spans="1:2" ht="12.75">
      <c r="A116" s="114"/>
      <c r="B116" s="279"/>
    </row>
    <row r="117" spans="1:2" ht="12.75">
      <c r="A117" s="114"/>
      <c r="B117" s="279"/>
    </row>
    <row r="118" spans="1:2" ht="12.75">
      <c r="A118" s="114"/>
      <c r="B118" s="279"/>
    </row>
    <row r="119" spans="1:2" ht="12.75">
      <c r="A119" s="114"/>
      <c r="B119" s="279"/>
    </row>
    <row r="120" spans="1:2" ht="12.75">
      <c r="A120" s="114"/>
      <c r="B120" s="279"/>
    </row>
    <row r="121" spans="1:2" ht="12.75">
      <c r="A121" s="114"/>
      <c r="B121" s="279"/>
    </row>
    <row r="122" spans="1:2" ht="12.75">
      <c r="A122" s="114"/>
      <c r="B122" s="279"/>
    </row>
    <row r="123" spans="1:2" ht="12.75">
      <c r="A123" s="114"/>
      <c r="B123" s="279"/>
    </row>
  </sheetData>
  <mergeCells count="1">
    <mergeCell ref="E2:G2"/>
  </mergeCells>
  <printOptions/>
  <pageMargins left="0.75" right="0.75" top="0.62" bottom="0.55" header="0.5" footer="0.5"/>
  <pageSetup horizontalDpi="600" verticalDpi="600" orientation="portrait" paperSize="9" scale="7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Линчевская Н.В.</cp:lastModifiedBy>
  <cp:lastPrinted>2013-11-26T09:45:07Z</cp:lastPrinted>
  <dcterms:created xsi:type="dcterms:W3CDTF">2002-05-08T07:52:30Z</dcterms:created>
  <dcterms:modified xsi:type="dcterms:W3CDTF">2013-11-26T11:19:57Z</dcterms:modified>
  <cp:category/>
  <cp:version/>
  <cp:contentType/>
  <cp:contentStatus/>
</cp:coreProperties>
</file>