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1"/>
  </bookViews>
  <sheets>
    <sheet name="стр.1" sheetId="1" r:id="rId1"/>
    <sheet name="стр.2_3" sheetId="2" r:id="rId2"/>
    <sheet name="стр.4" sheetId="3" r:id="rId3"/>
  </sheets>
  <definedNames>
    <definedName name="_xlnm.Print_Area" localSheetId="0">'стр.1'!$A$1:$K$28</definedName>
  </definedNames>
  <calcPr fullCalcOnLoad="1"/>
</workbook>
</file>

<file path=xl/sharedStrings.xml><?xml version="1.0" encoding="utf-8"?>
<sst xmlns="http://schemas.openxmlformats.org/spreadsheetml/2006/main" count="106" uniqueCount="70">
  <si>
    <t>кол-во</t>
  </si>
  <si>
    <t>КОСГУ 340</t>
  </si>
  <si>
    <t>КОСГУ 310</t>
  </si>
  <si>
    <t>единица изме-рения</t>
  </si>
  <si>
    <t>Услуга № 1</t>
  </si>
  <si>
    <t>Услуга № 2</t>
  </si>
  <si>
    <t>ИТОГО
(гр. 4 + гр. 5 + гр. 6 + гр. 7)</t>
  </si>
  <si>
    <t>РАСЧЕТ</t>
  </si>
  <si>
    <t>Таблица 1</t>
  </si>
  <si>
    <t>КОСГУ
211</t>
  </si>
  <si>
    <t>КОСГУ
213</t>
  </si>
  <si>
    <t>КОСГУ 223</t>
  </si>
  <si>
    <t>КОСГУ 224</t>
  </si>
  <si>
    <t>КОСГУ 225</t>
  </si>
  <si>
    <t>КОСГУ 226</t>
  </si>
  <si>
    <t>потребление тепловой энергии</t>
  </si>
  <si>
    <t>потребление
электри-ческой энергии</t>
  </si>
  <si>
    <t>потребление холодного водоснаб-жения</t>
  </si>
  <si>
    <t>потребление горячего водоснаб-жения</t>
  </si>
  <si>
    <t>нормативных затрат на общехозяйственные нужды</t>
  </si>
  <si>
    <t>Таблица 2</t>
  </si>
  <si>
    <t>Нормативные затраты на общехозяйственные нужды</t>
  </si>
  <si>
    <t>КОСГУ 290</t>
  </si>
  <si>
    <t>КОСГУ 212</t>
  </si>
  <si>
    <t>Таблица 2 (продолжение)</t>
  </si>
  <si>
    <t>КОСГУ
221</t>
  </si>
  <si>
    <t>КОСГУ
222</t>
  </si>
  <si>
    <t>КОСГУ
224</t>
  </si>
  <si>
    <t>КОСГУ
225</t>
  </si>
  <si>
    <t>КОСГУ
226</t>
  </si>
  <si>
    <t>КОСГУ
340</t>
  </si>
  <si>
    <t>КОСГУ
310</t>
  </si>
  <si>
    <t>нормативных затрат на содержание имущества учреждения</t>
  </si>
  <si>
    <t>Таблица 3</t>
  </si>
  <si>
    <t>Затраты на содержание имущества учреждения</t>
  </si>
  <si>
    <t>нормативных затрат, непосредственно связанных с оказанием муниципальных услуг</t>
  </si>
  <si>
    <t>Затраты, непосредственно связанные с оказанием муниципальной
услуги</t>
  </si>
  <si>
    <t>Объем
муниципальной
услуги</t>
  </si>
  <si>
    <t>затраты на оплату труда
и начисления на выплаты
по оплате труда персонала, принимающего непосредственное участие
в оказании муниципальной услуги, тыс. руб.</t>
  </si>
  <si>
    <t>затраты
на приобрете-ние материаль-ных запасов, потребляемых в процессе оказания муниципаль-ной услуги, тыс. руб.</t>
  </si>
  <si>
    <t>иные затраты, связанные
с оказанием муниципаль-ной услуги, тыс.руб.</t>
  </si>
  <si>
    <t>Наименование муниципальной услуги</t>
  </si>
  <si>
    <r>
      <t>количество
штатных единиц учреждения, которые
не принимают непосредственного участия в оказании муниципальной услуги (административно-управленческий, административно-хозяйственный
и иной персонал,
не принимающий непосредственного участия в оказании услуги)</t>
    </r>
    <r>
      <rPr>
        <vertAlign val="superscript"/>
        <sz val="9"/>
        <rFont val="Times New Roman"/>
        <family val="1"/>
      </rPr>
      <t>2</t>
    </r>
  </si>
  <si>
    <t>Объем муниципальной услуги
(из таблицы 1)</t>
  </si>
  <si>
    <t>ИТОГО, тыс. руб.</t>
  </si>
  <si>
    <t>прочие затраты
на общехозяйственные нужды, тыс. руб.</t>
  </si>
  <si>
    <t>затраты на содержание объектов особо
ценного движимого имущества,
закрепленного за учреждением
или приобретенного учреждением за счет средств, выделенных ему учредителем
на приобретение такого имущества, тыс. руб.</t>
  </si>
  <si>
    <t>затраты на содержание объектов недвижимого имущества,
закрепленного за учреждением
на праве оперативного управления
или приобретенного данным учреждением за счет средств, выделенных ему учредителем
на приобретение такого имущества,
а также недвижимого имущества, находящегося у учреждения
на основании договора аренды
или безвозмездного пользования, эксплуатируемого в процессе
оказания муниципальных услуг, тыс. руб.</t>
  </si>
  <si>
    <t>затраты на коммунальные услуги, тыс. руб.
(за исключением нормативных затрат,
отнесенных к нормативным затратам
по содержанию имущества согласно Таблице 3)</t>
  </si>
  <si>
    <t>затраты
на приобре-тение транспорт-ных услуг, тыс. руб.</t>
  </si>
  <si>
    <t>затраты
на приобре-тение услуг связи, тыс. руб.</t>
  </si>
  <si>
    <t>затраты на оплату труда
и начисления на выплаты по оплате труда работников учреждения, которые не принимают непосредственного участия в оказании муниципальной услуги (административно-управленческий, административно-хозяйственный и иной персонал,
не принимающий непосредственного участия в оказании  услуги), тыс. руб.</t>
  </si>
  <si>
    <t>Наименование
муниципальной услуги</t>
  </si>
  <si>
    <t>Потребление электрической энергии
(10 % от общего объема затрат
на оплату), тыс. руб.</t>
  </si>
  <si>
    <t>Уплата налогов, в качестве объекта налогообложения по которым признается недвижимое и особо
ценное движимое имущество, закрепленное за учреждением
или приобретенное учреждением
за счет средств, выделенных учредителем на приобретение,
в том числе земельные участки, тыс. руб.</t>
  </si>
  <si>
    <t>Потребление
тепловой энергии
(50 % от общего объема затрат
на оплату), тыс. руб.</t>
  </si>
  <si>
    <t>Итого, тыс. руб.</t>
  </si>
  <si>
    <t>Удельный вес муниципальной услуги исходя
 из затрат на оплату труда персонала, принимающего непосредствен-ное участие
в ее оказании
(в %)</t>
  </si>
  <si>
    <r>
      <t>Количество штатных единиц, принимающих непосредственное участие
в оказании муниципальной услуги (с одним десятичным знаком после запятой)</t>
    </r>
    <r>
      <rPr>
        <vertAlign val="superscript"/>
        <sz val="9"/>
        <rFont val="Times New Roman"/>
        <family val="1"/>
      </rPr>
      <t>1</t>
    </r>
  </si>
  <si>
    <t>Итого планируемый финансовый год</t>
  </si>
  <si>
    <t>Услуга № 3</t>
  </si>
  <si>
    <t>Услуга № 4</t>
  </si>
  <si>
    <t>Нормативные
затраты, непосредственно связанные
с оказанием муниципальной
услуги
(руб. за единицу)
(гр. 8 / гр. 9 * 1000)</t>
  </si>
  <si>
    <t>на 2014 год</t>
  </si>
  <si>
    <t>Затраты на содержание имущества учреждения пропорционально оплате труда персонала, непосредственно принимающего участие
в оказании муниципальной услуги, рублей
(гр. 5*гр.3 из таблицы 1/100)</t>
  </si>
  <si>
    <t>Затраты
на общехозяйст-венные нужды пропорционально нормативным затратам на оплату труда персонала, непосредственно принимающего участие в оказании муниципальной услуги, тыс. руб.
(гр. 21*гр.3 
из таблицы 1/ 100)</t>
  </si>
  <si>
    <t>Нормативные затраты на общехозяйственные нужды
(руб. за единицу)
(гр. 22 / гр. 23*1000)</t>
  </si>
  <si>
    <t>МБУ "Управление благоустройства и дорожного хозяйства"</t>
  </si>
  <si>
    <t>тыс. м. кв.</t>
  </si>
  <si>
    <t>усл. расч. ед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</si>
</sst>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  <numFmt numFmtId="170" formatCode="0.00000"/>
    <numFmt numFmtId="171" formatCode="0.0000"/>
    <numFmt numFmtId="172" formatCode="0.000000"/>
    <numFmt numFmtId="173" formatCode="#,##0.0"/>
  </numFmts>
  <fonts count="9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vertAlign val="superscript"/>
      <sz val="9"/>
      <name val="Times New Roman"/>
      <family val="1"/>
    </font>
    <font>
      <sz val="9"/>
      <color indexed="9"/>
      <name val="Times New Roman"/>
      <family val="1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3" fillId="0" borderId="3" xfId="0" applyFont="1" applyBorder="1" applyAlignment="1">
      <alignment horizontal="center"/>
    </xf>
    <xf numFmtId="0" fontId="1" fillId="0" borderId="0" xfId="0" applyFont="1" applyAlignment="1">
      <alignment wrapText="1"/>
    </xf>
    <xf numFmtId="2" fontId="1" fillId="0" borderId="1" xfId="0" applyNumberFormat="1" applyFont="1" applyBorder="1" applyAlignment="1">
      <alignment horizontal="center" vertical="center"/>
    </xf>
    <xf numFmtId="168" fontId="1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top"/>
    </xf>
    <xf numFmtId="168" fontId="2" fillId="0" borderId="1" xfId="0" applyNumberFormat="1" applyFont="1" applyBorder="1" applyAlignment="1">
      <alignment horizontal="center" vertical="center"/>
    </xf>
    <xf numFmtId="173" fontId="1" fillId="0" borderId="1" xfId="0" applyNumberFormat="1" applyFont="1" applyBorder="1" applyAlignment="1">
      <alignment horizontal="center" vertical="center"/>
    </xf>
    <xf numFmtId="173" fontId="2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2" fontId="3" fillId="0" borderId="0" xfId="0" applyNumberFormat="1" applyFont="1" applyAlignment="1">
      <alignment/>
    </xf>
    <xf numFmtId="173" fontId="3" fillId="0" borderId="0" xfId="0" applyNumberFormat="1" applyFont="1" applyAlignment="1">
      <alignment/>
    </xf>
    <xf numFmtId="2" fontId="1" fillId="0" borderId="1" xfId="0" applyNumberFormat="1" applyFont="1" applyBorder="1" applyAlignment="1">
      <alignment horizontal="center" vertical="center" wrapText="1"/>
    </xf>
    <xf numFmtId="168" fontId="3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173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view="pageBreakPreview" zoomScaleSheetLayoutView="100" workbookViewId="0" topLeftCell="A10">
      <selection activeCell="J18" sqref="J18:J21"/>
    </sheetView>
  </sheetViews>
  <sheetFormatPr defaultColWidth="9.00390625" defaultRowHeight="12.75"/>
  <cols>
    <col min="1" max="1" width="20.00390625" style="1" customWidth="1"/>
    <col min="2" max="2" width="14.00390625" style="1" customWidth="1"/>
    <col min="3" max="3" width="12.875" style="1" customWidth="1"/>
    <col min="4" max="4" width="11.25390625" style="1" customWidth="1"/>
    <col min="5" max="5" width="12.00390625" style="1" customWidth="1"/>
    <col min="6" max="7" width="11.25390625" style="1" customWidth="1"/>
    <col min="8" max="8" width="12.625" style="1" customWidth="1"/>
    <col min="9" max="9" width="10.75390625" style="1" customWidth="1"/>
    <col min="10" max="10" width="8.25390625" style="1" customWidth="1"/>
    <col min="11" max="11" width="17.375" style="1" customWidth="1"/>
    <col min="12" max="16384" width="9.125" style="1" customWidth="1"/>
  </cols>
  <sheetData>
    <row r="1" spans="8:11" ht="11.25" customHeight="1">
      <c r="H1" s="35"/>
      <c r="I1" s="35"/>
      <c r="J1" s="35"/>
      <c r="K1" s="35"/>
    </row>
    <row r="2" spans="7:11" ht="11.25" customHeight="1">
      <c r="G2" s="18"/>
      <c r="H2" s="35"/>
      <c r="I2" s="35"/>
      <c r="J2" s="35"/>
      <c r="K2" s="35"/>
    </row>
    <row r="3" spans="7:11" ht="11.25" customHeight="1">
      <c r="G3" s="18"/>
      <c r="H3" s="35"/>
      <c r="I3" s="35"/>
      <c r="J3" s="35"/>
      <c r="K3" s="35"/>
    </row>
    <row r="4" spans="7:11" ht="11.25" customHeight="1">
      <c r="G4" s="18"/>
      <c r="H4" s="35"/>
      <c r="I4" s="35"/>
      <c r="J4" s="35"/>
      <c r="K4" s="35"/>
    </row>
    <row r="5" spans="7:11" ht="11.25" customHeight="1">
      <c r="G5" s="18"/>
      <c r="H5" s="35"/>
      <c r="I5" s="35"/>
      <c r="J5" s="35"/>
      <c r="K5" s="35"/>
    </row>
    <row r="6" spans="7:11" ht="0.75" customHeight="1">
      <c r="G6" s="18"/>
      <c r="H6" s="35"/>
      <c r="I6" s="35"/>
      <c r="J6" s="35"/>
      <c r="K6" s="35"/>
    </row>
    <row r="7" spans="8:11" ht="0.75" customHeight="1">
      <c r="H7" s="35"/>
      <c r="I7" s="35"/>
      <c r="J7" s="35"/>
      <c r="K7" s="35"/>
    </row>
    <row r="8" s="8" customFormat="1" ht="15">
      <c r="K8" s="9" t="s">
        <v>8</v>
      </c>
    </row>
    <row r="9" spans="1:11" s="10" customFormat="1" ht="15.75">
      <c r="A9" s="36" t="s">
        <v>7</v>
      </c>
      <c r="B9" s="36"/>
      <c r="C9" s="36"/>
      <c r="D9" s="36"/>
      <c r="E9" s="36"/>
      <c r="F9" s="36"/>
      <c r="G9" s="36"/>
      <c r="H9" s="36"/>
      <c r="I9" s="36"/>
      <c r="J9" s="36"/>
      <c r="K9" s="36"/>
    </row>
    <row r="10" spans="1:11" s="10" customFormat="1" ht="15.75">
      <c r="A10" s="36" t="s">
        <v>35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</row>
    <row r="11" spans="1:11" s="10" customFormat="1" ht="15.75">
      <c r="A11" s="16"/>
      <c r="B11" s="16"/>
      <c r="C11" s="36" t="s">
        <v>67</v>
      </c>
      <c r="D11" s="36"/>
      <c r="E11" s="36"/>
      <c r="F11" s="36"/>
      <c r="G11" s="36"/>
      <c r="H11" s="36"/>
      <c r="I11" s="16"/>
      <c r="J11" s="16"/>
      <c r="K11" s="16"/>
    </row>
    <row r="12" spans="1:11" s="10" customFormat="1" ht="15.75">
      <c r="A12" s="16"/>
      <c r="B12" s="16"/>
      <c r="C12" s="16"/>
      <c r="D12" s="49" t="s">
        <v>63</v>
      </c>
      <c r="E12" s="49"/>
      <c r="F12" s="49"/>
      <c r="G12" s="49"/>
      <c r="H12" s="16"/>
      <c r="I12" s="16"/>
      <c r="J12" s="16"/>
      <c r="K12" s="16"/>
    </row>
    <row r="13" s="8" customFormat="1" ht="15">
      <c r="K13" s="9"/>
    </row>
    <row r="14" spans="1:11" s="7" customFormat="1" ht="25.5" customHeight="1">
      <c r="A14" s="41" t="s">
        <v>41</v>
      </c>
      <c r="B14" s="41" t="s">
        <v>58</v>
      </c>
      <c r="C14" s="41" t="s">
        <v>57</v>
      </c>
      <c r="D14" s="44" t="s">
        <v>36</v>
      </c>
      <c r="E14" s="46"/>
      <c r="F14" s="46"/>
      <c r="G14" s="46"/>
      <c r="H14" s="45"/>
      <c r="I14" s="37" t="s">
        <v>37</v>
      </c>
      <c r="J14" s="38"/>
      <c r="K14" s="41" t="s">
        <v>62</v>
      </c>
    </row>
    <row r="15" spans="1:11" s="7" customFormat="1" ht="126" customHeight="1">
      <c r="A15" s="42"/>
      <c r="B15" s="42"/>
      <c r="C15" s="42"/>
      <c r="D15" s="44" t="s">
        <v>38</v>
      </c>
      <c r="E15" s="45"/>
      <c r="F15" s="12" t="s">
        <v>39</v>
      </c>
      <c r="G15" s="12" t="s">
        <v>40</v>
      </c>
      <c r="H15" s="41" t="s">
        <v>6</v>
      </c>
      <c r="I15" s="39"/>
      <c r="J15" s="40"/>
      <c r="K15" s="42"/>
    </row>
    <row r="16" spans="1:11" s="7" customFormat="1" ht="39.75" customHeight="1">
      <c r="A16" s="43"/>
      <c r="B16" s="43"/>
      <c r="C16" s="43"/>
      <c r="D16" s="12" t="s">
        <v>9</v>
      </c>
      <c r="E16" s="12" t="s">
        <v>10</v>
      </c>
      <c r="F16" s="12" t="s">
        <v>30</v>
      </c>
      <c r="G16" s="12" t="s">
        <v>31</v>
      </c>
      <c r="H16" s="43"/>
      <c r="I16" s="12" t="s">
        <v>0</v>
      </c>
      <c r="J16" s="12" t="s">
        <v>3</v>
      </c>
      <c r="K16" s="43"/>
    </row>
    <row r="17" spans="1:11" s="7" customFormat="1" ht="12">
      <c r="A17" s="13">
        <v>1</v>
      </c>
      <c r="B17" s="13">
        <v>2</v>
      </c>
      <c r="C17" s="13">
        <v>3</v>
      </c>
      <c r="D17" s="13">
        <v>4</v>
      </c>
      <c r="E17" s="13">
        <v>5</v>
      </c>
      <c r="F17" s="13">
        <v>6</v>
      </c>
      <c r="G17" s="13">
        <v>7</v>
      </c>
      <c r="H17" s="13">
        <v>8</v>
      </c>
      <c r="I17" s="13">
        <v>9</v>
      </c>
      <c r="J17" s="13">
        <v>10</v>
      </c>
      <c r="K17" s="13">
        <v>11</v>
      </c>
    </row>
    <row r="18" spans="1:11" ht="26.25" customHeight="1">
      <c r="A18" s="2" t="s">
        <v>4</v>
      </c>
      <c r="B18" s="33">
        <v>26</v>
      </c>
      <c r="C18" s="20">
        <v>54.79</v>
      </c>
      <c r="D18" s="23">
        <f>D22*C18/100</f>
        <v>13449.580181099998</v>
      </c>
      <c r="E18" s="23">
        <f>D18*0.302</f>
        <v>4061.7732146921994</v>
      </c>
      <c r="F18" s="23">
        <f>F$22*C18/100</f>
        <v>8477.1088</v>
      </c>
      <c r="G18" s="23">
        <f>G$22*C18/100</f>
        <v>909.5139999999999</v>
      </c>
      <c r="H18" s="23">
        <f>SUM(D18:G18)</f>
        <v>26897.9761957922</v>
      </c>
      <c r="I18" s="5">
        <v>107098.4</v>
      </c>
      <c r="J18" s="19" t="s">
        <v>68</v>
      </c>
      <c r="K18" s="20">
        <f>H18/I18*1000</f>
        <v>251.1519891594291</v>
      </c>
    </row>
    <row r="19" spans="1:11" ht="26.25" customHeight="1">
      <c r="A19" s="2" t="s">
        <v>5</v>
      </c>
      <c r="B19" s="33">
        <v>26</v>
      </c>
      <c r="C19" s="20">
        <v>14.638</v>
      </c>
      <c r="D19" s="23">
        <f>D22*C19/100</f>
        <v>3593.26436742</v>
      </c>
      <c r="E19" s="23">
        <f>D19*0.302</f>
        <v>1085.16583896084</v>
      </c>
      <c r="F19" s="23">
        <f>F$22*C19/100</f>
        <v>2264.79136</v>
      </c>
      <c r="G19" s="23">
        <f>G$22*C19/100</f>
        <v>242.99079999999998</v>
      </c>
      <c r="H19" s="23">
        <f>SUM(D19:G19)</f>
        <v>7186.21236638084</v>
      </c>
      <c r="I19" s="5">
        <v>25327.7</v>
      </c>
      <c r="J19" s="19" t="s">
        <v>68</v>
      </c>
      <c r="K19" s="20">
        <f>H19/I19*1000</f>
        <v>283.72937007232554</v>
      </c>
    </row>
    <row r="20" spans="1:11" ht="26.25" customHeight="1">
      <c r="A20" s="2" t="s">
        <v>60</v>
      </c>
      <c r="B20" s="33">
        <v>9</v>
      </c>
      <c r="C20" s="20">
        <v>12.924</v>
      </c>
      <c r="D20" s="23">
        <f>D22*C20/100</f>
        <v>3172.5200631599996</v>
      </c>
      <c r="E20" s="23">
        <f>D20*0.302</f>
        <v>958.1010590743199</v>
      </c>
      <c r="F20" s="23">
        <f>F$22*C20/100</f>
        <v>1999.6012799999999</v>
      </c>
      <c r="G20" s="23">
        <f>G$22*C20/100</f>
        <v>214.5384</v>
      </c>
      <c r="H20" s="23">
        <f>SUM(D20:G20)</f>
        <v>6344.760802234319</v>
      </c>
      <c r="I20" s="5">
        <v>4084.27</v>
      </c>
      <c r="J20" s="29" t="s">
        <v>69</v>
      </c>
      <c r="K20" s="20">
        <f>H20/I20*1000</f>
        <v>1553.4626266711846</v>
      </c>
    </row>
    <row r="21" spans="1:11" ht="26.25" customHeight="1">
      <c r="A21" s="2" t="s">
        <v>61</v>
      </c>
      <c r="B21" s="33">
        <v>24</v>
      </c>
      <c r="C21" s="20">
        <v>17.648</v>
      </c>
      <c r="D21" s="23">
        <f>D22*C21/100</f>
        <v>4332.14438832</v>
      </c>
      <c r="E21" s="23">
        <f>D21*0.302</f>
        <v>1308.3076052726399</v>
      </c>
      <c r="F21" s="23">
        <f>F$22*C21/100</f>
        <v>2730.4985599999995</v>
      </c>
      <c r="G21" s="23">
        <f>G$22*C21/100</f>
        <v>292.9568</v>
      </c>
      <c r="H21" s="23">
        <f>SUM(D21:G21)</f>
        <v>8663.90735359264</v>
      </c>
      <c r="I21" s="5">
        <v>16713</v>
      </c>
      <c r="J21" s="29" t="s">
        <v>69</v>
      </c>
      <c r="K21" s="20">
        <f>H21/I21*1000</f>
        <v>518.3933078198193</v>
      </c>
    </row>
    <row r="22" spans="1:11" s="4" customFormat="1" ht="39.75" customHeight="1">
      <c r="A22" s="3" t="s">
        <v>59</v>
      </c>
      <c r="B22" s="34">
        <f>SUM(B18:B21)</f>
        <v>85</v>
      </c>
      <c r="C22" s="22">
        <f>SUM(C18:C21)</f>
        <v>100</v>
      </c>
      <c r="D22" s="24">
        <v>24547.509</v>
      </c>
      <c r="E22" s="24">
        <f>SUM(E18:E21)</f>
        <v>7413.347717999999</v>
      </c>
      <c r="F22" s="24">
        <v>15472</v>
      </c>
      <c r="G22" s="24">
        <v>1660</v>
      </c>
      <c r="H22" s="24">
        <f>H18+H19+H20+H21</f>
        <v>49092.856717999995</v>
      </c>
      <c r="I22" s="6"/>
      <c r="J22" s="6"/>
      <c r="K22" s="5"/>
    </row>
    <row r="23" spans="1:7" s="7" customFormat="1" ht="17.25" customHeight="1">
      <c r="A23" s="15"/>
      <c r="F23" s="28"/>
      <c r="G23" s="28"/>
    </row>
    <row r="25" spans="1:11" ht="12.75">
      <c r="A25" s="47"/>
      <c r="B25" s="48"/>
      <c r="C25" s="48"/>
      <c r="D25" s="48"/>
      <c r="E25" s="48"/>
      <c r="F25" s="48"/>
      <c r="G25" s="48"/>
      <c r="H25" s="48"/>
      <c r="I25" s="48"/>
      <c r="J25" s="48"/>
      <c r="K25" s="48"/>
    </row>
    <row r="26" ht="17.25" customHeight="1"/>
    <row r="27" spans="1:11" ht="12.75">
      <c r="A27" s="48"/>
      <c r="B27" s="48"/>
      <c r="C27" s="48"/>
      <c r="D27" s="48"/>
      <c r="E27" s="48"/>
      <c r="F27" s="48"/>
      <c r="G27" s="48"/>
      <c r="H27" s="48"/>
      <c r="I27" s="48"/>
      <c r="J27" s="48"/>
      <c r="K27" s="48"/>
    </row>
  </sheetData>
  <mergeCells count="15">
    <mergeCell ref="A25:K25"/>
    <mergeCell ref="A27:K27"/>
    <mergeCell ref="D12:G12"/>
    <mergeCell ref="C14:C16"/>
    <mergeCell ref="B14:B16"/>
    <mergeCell ref="A14:A16"/>
    <mergeCell ref="H1:K7"/>
    <mergeCell ref="A9:K9"/>
    <mergeCell ref="A10:K10"/>
    <mergeCell ref="I14:J15"/>
    <mergeCell ref="K14:K16"/>
    <mergeCell ref="H15:H16"/>
    <mergeCell ref="D15:E15"/>
    <mergeCell ref="D14:H14"/>
    <mergeCell ref="C11:H11"/>
  </mergeCells>
  <printOptions/>
  <pageMargins left="0.5118110236220472" right="0.4724409448818898" top="0.5905511811023623" bottom="0.3937007874015748" header="0.1968503937007874" footer="0.1968503937007874"/>
  <pageSetup firstPageNumber="11" useFirstPageNumber="1" horizontalDpi="600" verticalDpi="6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21"/>
  <sheetViews>
    <sheetView tabSelected="1" view="pageBreakPreview" zoomScaleSheetLayoutView="100" workbookViewId="0" topLeftCell="O10">
      <selection activeCell="X16" sqref="X16"/>
    </sheetView>
  </sheetViews>
  <sheetFormatPr defaultColWidth="9.00390625" defaultRowHeight="12.75"/>
  <cols>
    <col min="1" max="1" width="15.375" style="1" customWidth="1"/>
    <col min="2" max="2" width="15.00390625" style="1" customWidth="1"/>
    <col min="3" max="3" width="13.375" style="1" customWidth="1"/>
    <col min="4" max="4" width="12.75390625" style="1" customWidth="1"/>
    <col min="5" max="6" width="9.75390625" style="1" customWidth="1"/>
    <col min="7" max="10" width="10.00390625" style="1" customWidth="1"/>
    <col min="11" max="13" width="9.75390625" style="1" customWidth="1"/>
    <col min="14" max="14" width="15.375" style="1" customWidth="1"/>
    <col min="15" max="19" width="8.75390625" style="1" customWidth="1"/>
    <col min="20" max="20" width="10.625" style="1" customWidth="1"/>
    <col min="21" max="21" width="8.75390625" style="1" customWidth="1"/>
    <col min="22" max="22" width="11.75390625" style="1" customWidth="1"/>
    <col min="23" max="23" width="15.75390625" style="1" customWidth="1"/>
    <col min="24" max="25" width="8.125" style="1" customWidth="1"/>
    <col min="26" max="26" width="17.75390625" style="1" customWidth="1"/>
    <col min="27" max="16384" width="9.125" style="1" customWidth="1"/>
  </cols>
  <sheetData>
    <row r="1" spans="13:26" s="8" customFormat="1" ht="15">
      <c r="M1" s="9" t="s">
        <v>20</v>
      </c>
      <c r="Z1" s="9" t="s">
        <v>24</v>
      </c>
    </row>
    <row r="2" spans="1:13" s="10" customFormat="1" ht="15.75">
      <c r="A2" s="36" t="s">
        <v>7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</row>
    <row r="3" spans="1:13" s="10" customFormat="1" ht="15.75">
      <c r="A3" s="36" t="s">
        <v>19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</row>
    <row r="4" spans="1:13" s="10" customFormat="1" ht="15.75">
      <c r="A4" s="16"/>
      <c r="B4" s="16"/>
      <c r="C4" s="16"/>
      <c r="D4" s="36" t="s">
        <v>67</v>
      </c>
      <c r="E4" s="36"/>
      <c r="F4" s="36"/>
      <c r="G4" s="36"/>
      <c r="H4" s="36"/>
      <c r="I4" s="36"/>
      <c r="J4" s="16"/>
      <c r="K4" s="16"/>
      <c r="L4" s="16"/>
      <c r="M4" s="16"/>
    </row>
    <row r="5" spans="1:13" s="10" customFormat="1" ht="15.75">
      <c r="A5" s="16"/>
      <c r="B5" s="16"/>
      <c r="C5" s="16"/>
      <c r="D5" s="16"/>
      <c r="E5" s="49" t="s">
        <v>63</v>
      </c>
      <c r="F5" s="49"/>
      <c r="G5" s="49"/>
      <c r="H5" s="49"/>
      <c r="I5" s="16"/>
      <c r="J5" s="16"/>
      <c r="K5" s="16"/>
      <c r="L5" s="16"/>
      <c r="M5" s="16"/>
    </row>
    <row r="6" spans="1:26" s="8" customFormat="1" ht="15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Z6" s="9"/>
    </row>
    <row r="7" spans="1:26" ht="15" customHeight="1">
      <c r="A7" s="41" t="s">
        <v>41</v>
      </c>
      <c r="B7" s="50" t="s">
        <v>21</v>
      </c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41" t="s">
        <v>41</v>
      </c>
      <c r="O7" s="52" t="s">
        <v>21</v>
      </c>
      <c r="P7" s="53"/>
      <c r="Q7" s="53"/>
      <c r="R7" s="53"/>
      <c r="S7" s="53"/>
      <c r="T7" s="53"/>
      <c r="U7" s="53"/>
      <c r="V7" s="53"/>
      <c r="W7" s="54" t="s">
        <v>65</v>
      </c>
      <c r="X7" s="37" t="s">
        <v>43</v>
      </c>
      <c r="Y7" s="38"/>
      <c r="Z7" s="41" t="s">
        <v>66</v>
      </c>
    </row>
    <row r="8" spans="1:26" s="7" customFormat="1" ht="207" customHeight="1">
      <c r="A8" s="42"/>
      <c r="B8" s="41" t="s">
        <v>42</v>
      </c>
      <c r="C8" s="44" t="s">
        <v>51</v>
      </c>
      <c r="D8" s="45"/>
      <c r="E8" s="12" t="s">
        <v>50</v>
      </c>
      <c r="F8" s="12" t="s">
        <v>49</v>
      </c>
      <c r="G8" s="44" t="s">
        <v>48</v>
      </c>
      <c r="H8" s="46"/>
      <c r="I8" s="46"/>
      <c r="J8" s="45"/>
      <c r="K8" s="44" t="s">
        <v>47</v>
      </c>
      <c r="L8" s="46"/>
      <c r="M8" s="45"/>
      <c r="N8" s="42"/>
      <c r="O8" s="44" t="s">
        <v>46</v>
      </c>
      <c r="P8" s="46"/>
      <c r="Q8" s="46"/>
      <c r="R8" s="45"/>
      <c r="S8" s="44" t="s">
        <v>45</v>
      </c>
      <c r="T8" s="46"/>
      <c r="U8" s="45"/>
      <c r="V8" s="37" t="s">
        <v>44</v>
      </c>
      <c r="W8" s="55"/>
      <c r="X8" s="39"/>
      <c r="Y8" s="40"/>
      <c r="Z8" s="42"/>
    </row>
    <row r="9" spans="1:26" s="7" customFormat="1" ht="12.75" customHeight="1">
      <c r="A9" s="42"/>
      <c r="B9" s="42"/>
      <c r="C9" s="41" t="s">
        <v>9</v>
      </c>
      <c r="D9" s="41" t="s">
        <v>10</v>
      </c>
      <c r="E9" s="41" t="s">
        <v>25</v>
      </c>
      <c r="F9" s="41" t="s">
        <v>26</v>
      </c>
      <c r="G9" s="44" t="s">
        <v>11</v>
      </c>
      <c r="H9" s="46"/>
      <c r="I9" s="46"/>
      <c r="J9" s="45"/>
      <c r="K9" s="41" t="s">
        <v>27</v>
      </c>
      <c r="L9" s="41" t="s">
        <v>28</v>
      </c>
      <c r="M9" s="41" t="s">
        <v>29</v>
      </c>
      <c r="N9" s="42"/>
      <c r="O9" s="41" t="s">
        <v>12</v>
      </c>
      <c r="P9" s="41" t="s">
        <v>13</v>
      </c>
      <c r="Q9" s="41" t="s">
        <v>14</v>
      </c>
      <c r="R9" s="41" t="s">
        <v>22</v>
      </c>
      <c r="S9" s="41" t="s">
        <v>2</v>
      </c>
      <c r="T9" s="41" t="s">
        <v>1</v>
      </c>
      <c r="U9" s="41" t="s">
        <v>23</v>
      </c>
      <c r="V9" s="57"/>
      <c r="W9" s="55"/>
      <c r="X9" s="38" t="s">
        <v>0</v>
      </c>
      <c r="Y9" s="41" t="s">
        <v>3</v>
      </c>
      <c r="Z9" s="42"/>
    </row>
    <row r="10" spans="1:26" s="7" customFormat="1" ht="51" customHeight="1">
      <c r="A10" s="43"/>
      <c r="B10" s="43"/>
      <c r="C10" s="43"/>
      <c r="D10" s="43"/>
      <c r="E10" s="43"/>
      <c r="F10" s="43"/>
      <c r="G10" s="12" t="s">
        <v>16</v>
      </c>
      <c r="H10" s="12" t="s">
        <v>15</v>
      </c>
      <c r="I10" s="12" t="s">
        <v>17</v>
      </c>
      <c r="J10" s="12" t="s">
        <v>18</v>
      </c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39"/>
      <c r="W10" s="56"/>
      <c r="X10" s="40"/>
      <c r="Y10" s="43"/>
      <c r="Z10" s="43"/>
    </row>
    <row r="11" spans="1:26" s="7" customFormat="1" ht="12">
      <c r="A11" s="13">
        <v>1</v>
      </c>
      <c r="B11" s="13">
        <v>2</v>
      </c>
      <c r="C11" s="13">
        <v>3</v>
      </c>
      <c r="D11" s="13">
        <v>4</v>
      </c>
      <c r="E11" s="13">
        <v>5</v>
      </c>
      <c r="F11" s="13">
        <v>6</v>
      </c>
      <c r="G11" s="13">
        <v>7</v>
      </c>
      <c r="H11" s="13">
        <v>8</v>
      </c>
      <c r="I11" s="13">
        <v>9</v>
      </c>
      <c r="J11" s="13">
        <v>10</v>
      </c>
      <c r="K11" s="13">
        <v>11</v>
      </c>
      <c r="L11" s="13">
        <v>12</v>
      </c>
      <c r="M11" s="13">
        <v>13</v>
      </c>
      <c r="N11" s="13">
        <v>1</v>
      </c>
      <c r="O11" s="13">
        <v>14</v>
      </c>
      <c r="P11" s="13">
        <v>15</v>
      </c>
      <c r="Q11" s="13">
        <v>16</v>
      </c>
      <c r="R11" s="13">
        <v>17</v>
      </c>
      <c r="S11" s="13">
        <v>18</v>
      </c>
      <c r="T11" s="13">
        <v>19</v>
      </c>
      <c r="U11" s="13">
        <v>20</v>
      </c>
      <c r="V11" s="13">
        <v>21</v>
      </c>
      <c r="W11" s="21">
        <v>22</v>
      </c>
      <c r="X11" s="13">
        <v>23</v>
      </c>
      <c r="Y11" s="13">
        <v>24</v>
      </c>
      <c r="Z11" s="13">
        <v>25</v>
      </c>
    </row>
    <row r="12" spans="1:26" ht="26.25" customHeight="1">
      <c r="A12" s="2" t="s">
        <v>4</v>
      </c>
      <c r="B12" s="33">
        <v>10.5</v>
      </c>
      <c r="C12" s="23">
        <f>C16*'стр.1'!C18/100</f>
        <v>3902.5799284000004</v>
      </c>
      <c r="D12" s="23">
        <f>C12*0.302</f>
        <v>1178.5791383768</v>
      </c>
      <c r="E12" s="20">
        <f>$E16*'стр.1'!C18/100</f>
        <v>173.6843</v>
      </c>
      <c r="F12" s="20">
        <f>F$16*'стр.1'!C18/100</f>
        <v>844.3139</v>
      </c>
      <c r="G12" s="23">
        <f>G$16*'стр.1'!C18/100</f>
        <v>594.4715</v>
      </c>
      <c r="H12" s="23">
        <f>H$16*'стр.1'!C18/100</f>
        <v>227.37849999999997</v>
      </c>
      <c r="I12" s="23">
        <f>I$16*'стр.1'!C18/100</f>
        <v>98.0741</v>
      </c>
      <c r="J12" s="23"/>
      <c r="K12" s="23">
        <f>K$16*'стр.1'!C18/100</f>
        <v>230.36071969999998</v>
      </c>
      <c r="L12" s="23">
        <f>L$16*'стр.1'!C18/100</f>
        <v>735.0078500000001</v>
      </c>
      <c r="M12" s="20">
        <f>M$16*'стр.1'!C18/100</f>
        <v>271.21049999999997</v>
      </c>
      <c r="N12" s="2" t="s">
        <v>4</v>
      </c>
      <c r="O12" s="5"/>
      <c r="P12" s="23">
        <f>P$16*'стр.1'!C18/100</f>
        <v>4116.5567943999995</v>
      </c>
      <c r="Q12" s="23">
        <f>Q$16*'стр.1'!C18/100</f>
        <v>126.5649</v>
      </c>
      <c r="R12" s="5"/>
      <c r="S12" s="20">
        <f>S16*'стр.1'!C18/100</f>
        <v>440.13902800000005</v>
      </c>
      <c r="T12" s="23">
        <f>T$16*'стр.1'!C18/100</f>
        <v>1493.663064</v>
      </c>
      <c r="U12" s="25">
        <f>U$16*'стр.1'!C18/100</f>
        <v>93.14299999999999</v>
      </c>
      <c r="V12" s="23">
        <f>SUM(C12:M12)+SUM(O12:U12)</f>
        <v>14525.7272228768</v>
      </c>
      <c r="W12" s="32">
        <f>$V$16*'стр.1'!C18/100</f>
        <v>14525.727222876798</v>
      </c>
      <c r="X12" s="5">
        <v>107098.4</v>
      </c>
      <c r="Y12" s="19" t="s">
        <v>68</v>
      </c>
      <c r="Z12" s="20">
        <f>W12/X12*1000</f>
        <v>135.6297313767227</v>
      </c>
    </row>
    <row r="13" spans="1:26" ht="26.25" customHeight="1">
      <c r="A13" s="2" t="s">
        <v>5</v>
      </c>
      <c r="B13" s="33">
        <v>10.5</v>
      </c>
      <c r="C13" s="23">
        <f>C16*'стр.1'!C19/100</f>
        <v>1042.63487848</v>
      </c>
      <c r="D13" s="23">
        <f>C13*0.302</f>
        <v>314.87573330096</v>
      </c>
      <c r="E13" s="20">
        <f>E16*'стр.1'!C19/100</f>
        <v>46.40246</v>
      </c>
      <c r="F13" s="20">
        <f>F$16*'стр.1'!C19/100</f>
        <v>225.57157999999998</v>
      </c>
      <c r="G13" s="23">
        <f>G$16*'стр.1'!C19/100</f>
        <v>158.82229999999998</v>
      </c>
      <c r="H13" s="23">
        <f>H$16*'стр.1'!C19/100</f>
        <v>60.747699999999995</v>
      </c>
      <c r="I13" s="23">
        <f>I$16*'стр.1'!C19/100</f>
        <v>26.202019999999997</v>
      </c>
      <c r="J13" s="23"/>
      <c r="K13" s="23">
        <f>K$16*'стр.1'!C19/100</f>
        <v>61.54444633999999</v>
      </c>
      <c r="L13" s="23">
        <f>L$16*'стр.1'!C19/100</f>
        <v>196.36877</v>
      </c>
      <c r="M13" s="20">
        <f>M$16*'стр.1'!C19/100</f>
        <v>72.4581</v>
      </c>
      <c r="N13" s="2" t="s">
        <v>5</v>
      </c>
      <c r="O13" s="5"/>
      <c r="P13" s="23">
        <f>P$16*'стр.1'!C19/100</f>
        <v>1099.80212368</v>
      </c>
      <c r="Q13" s="23">
        <f>Q$16*'стр.1'!C19/100</f>
        <v>33.81378</v>
      </c>
      <c r="R13" s="5"/>
      <c r="S13" s="20">
        <f>S$16*'стр.1'!C19/100</f>
        <v>117.58998160000002</v>
      </c>
      <c r="T13" s="23">
        <f>T$16*'стр.1'!C19/100</f>
        <v>399.05530079999994</v>
      </c>
      <c r="U13" s="25">
        <f>U$16*'стр.1'!C19/100</f>
        <v>24.8846</v>
      </c>
      <c r="V13" s="23">
        <f>SUM(C13:M13)+SUM(O13:U13)</f>
        <v>3880.77377420096</v>
      </c>
      <c r="W13" s="32">
        <f>$V$16*'стр.1'!C19/100</f>
        <v>3880.7737742009595</v>
      </c>
      <c r="X13" s="5">
        <v>25327.7</v>
      </c>
      <c r="Y13" s="19" t="s">
        <v>68</v>
      </c>
      <c r="Z13" s="20">
        <f>W13/X13*1000</f>
        <v>153.22251030298682</v>
      </c>
    </row>
    <row r="14" spans="1:26" ht="26.25" customHeight="1">
      <c r="A14" s="2" t="s">
        <v>60</v>
      </c>
      <c r="B14" s="33">
        <v>10.5</v>
      </c>
      <c r="C14" s="23">
        <f>C16*'стр.1'!C20/100</f>
        <v>920.5501550399999</v>
      </c>
      <c r="D14" s="23">
        <f>C14*0.302</f>
        <v>278.00614682208</v>
      </c>
      <c r="E14" s="20">
        <f>E16*'стр.1'!C20/100</f>
        <v>40.96907999999999</v>
      </c>
      <c r="F14" s="20">
        <f>F$16*'стр.1'!C20/100</f>
        <v>199.15883999999997</v>
      </c>
      <c r="G14" s="23">
        <f>G$16*'стр.1'!C20/100</f>
        <v>140.22539999999998</v>
      </c>
      <c r="H14" s="23">
        <f>H$16*'стр.1'!C20/100</f>
        <v>53.6346</v>
      </c>
      <c r="I14" s="23">
        <f>I$16*'стр.1'!C20/100</f>
        <v>23.13396</v>
      </c>
      <c r="J14" s="23"/>
      <c r="K14" s="23">
        <f>K$16*'стр.1'!C20/100</f>
        <v>54.33805332</v>
      </c>
      <c r="L14" s="23">
        <f>L$16*'стр.1'!C20/100</f>
        <v>173.37545999999998</v>
      </c>
      <c r="M14" s="20">
        <f>M$16*'стр.1'!C20/100</f>
        <v>63.973800000000004</v>
      </c>
      <c r="N14" s="2" t="s">
        <v>60</v>
      </c>
      <c r="O14" s="5"/>
      <c r="P14" s="23">
        <f>P$16*'стр.1'!C20/100</f>
        <v>971.0235446400001</v>
      </c>
      <c r="Q14" s="23">
        <f>Q$16*'стр.1'!C20/100</f>
        <v>29.85444</v>
      </c>
      <c r="R14" s="5"/>
      <c r="S14" s="20">
        <f>S$16*'стр.1'!C20/100</f>
        <v>103.82107680000001</v>
      </c>
      <c r="T14" s="23">
        <f>T$16*'стр.1'!C20/100</f>
        <v>352.32891839999996</v>
      </c>
      <c r="U14" s="25">
        <f>U$16*'стр.1'!C20/100</f>
        <v>21.9708</v>
      </c>
      <c r="V14" s="23">
        <f>SUM(C14:M14)+SUM(O14:U14)</f>
        <v>3426.36427502208</v>
      </c>
      <c r="W14" s="32">
        <f>$V$16*'стр.1'!C20/100</f>
        <v>3426.3642750220793</v>
      </c>
      <c r="X14" s="5">
        <v>4084.24</v>
      </c>
      <c r="Y14" s="29" t="s">
        <v>69</v>
      </c>
      <c r="Z14" s="20">
        <f>W14/X14*1000</f>
        <v>838.923343148806</v>
      </c>
    </row>
    <row r="15" spans="1:26" ht="26.25" customHeight="1">
      <c r="A15" s="2" t="s">
        <v>61</v>
      </c>
      <c r="B15" s="33">
        <v>10.5</v>
      </c>
      <c r="C15" s="23">
        <f>C16*'стр.1'!C21/100</f>
        <v>1257.03103808</v>
      </c>
      <c r="D15" s="23">
        <f>C15*0.302</f>
        <v>379.62337350015997</v>
      </c>
      <c r="E15" s="20">
        <f>E16*'стр.1'!C21/100</f>
        <v>55.944160000000004</v>
      </c>
      <c r="F15" s="20">
        <f>F$16*'стр.1'!C21/100</f>
        <v>271.95568</v>
      </c>
      <c r="G15" s="23">
        <f>G$16*'стр.1'!C21/100</f>
        <v>191.4808</v>
      </c>
      <c r="H15" s="23">
        <f>H$16*'стр.1'!C21/100</f>
        <v>73.2392</v>
      </c>
      <c r="I15" s="23">
        <f>I$16*'стр.1'!C21/100</f>
        <v>31.589919999999996</v>
      </c>
      <c r="J15" s="23"/>
      <c r="K15" s="23">
        <f>K$16*'стр.1'!C21/100</f>
        <v>74.19978064</v>
      </c>
      <c r="L15" s="23">
        <f>L$16*'стр.1'!C21/100</f>
        <v>236.74792000000002</v>
      </c>
      <c r="M15" s="20">
        <f>M$16*'стр.1'!C21/100</f>
        <v>87.3576</v>
      </c>
      <c r="N15" s="2" t="s">
        <v>61</v>
      </c>
      <c r="O15" s="5"/>
      <c r="P15" s="23">
        <f>P$16*'стр.1'!C21/100</f>
        <v>1325.95353728</v>
      </c>
      <c r="Q15" s="23">
        <f>Q$16*'стр.1'!C21/100</f>
        <v>40.76688</v>
      </c>
      <c r="R15" s="5"/>
      <c r="S15" s="20">
        <f>S$16*'стр.1'!C21/100</f>
        <v>141.7699136</v>
      </c>
      <c r="T15" s="23">
        <f>T$16*'стр.1'!C21/100</f>
        <v>481.1127168</v>
      </c>
      <c r="U15" s="25">
        <f>U$16*'стр.1'!C21/100</f>
        <v>30.0016</v>
      </c>
      <c r="V15" s="23">
        <f>SUM(C15:M15)+SUM(O15:U15)</f>
        <v>4678.774119900159</v>
      </c>
      <c r="W15" s="32">
        <f>$V$16*'стр.1'!C21/100</f>
        <v>4678.774119900159</v>
      </c>
      <c r="X15" s="5">
        <v>16713</v>
      </c>
      <c r="Y15" s="29" t="s">
        <v>69</v>
      </c>
      <c r="Z15" s="20">
        <f>W15/X15*1000</f>
        <v>279.94819122241125</v>
      </c>
    </row>
    <row r="16" spans="1:26" s="4" customFormat="1" ht="47.25" customHeight="1">
      <c r="A16" s="3" t="s">
        <v>59</v>
      </c>
      <c r="B16" s="34">
        <f>SUM(B12:B15)</f>
        <v>42</v>
      </c>
      <c r="C16" s="24">
        <v>7122.796</v>
      </c>
      <c r="D16" s="24">
        <f>SUM(D12:D15)</f>
        <v>2151.084392</v>
      </c>
      <c r="E16" s="6">
        <v>317</v>
      </c>
      <c r="F16" s="6">
        <v>1541</v>
      </c>
      <c r="G16" s="24">
        <v>1085</v>
      </c>
      <c r="H16" s="24">
        <v>415</v>
      </c>
      <c r="I16" s="24">
        <v>179</v>
      </c>
      <c r="J16" s="24"/>
      <c r="K16" s="24">
        <v>420.443</v>
      </c>
      <c r="L16" s="22">
        <v>1341.5</v>
      </c>
      <c r="M16" s="22">
        <v>495</v>
      </c>
      <c r="N16" s="3" t="s">
        <v>59</v>
      </c>
      <c r="O16" s="6"/>
      <c r="P16" s="24">
        <v>7513.336</v>
      </c>
      <c r="Q16" s="22">
        <v>231</v>
      </c>
      <c r="R16" s="6"/>
      <c r="S16" s="22">
        <v>803.32</v>
      </c>
      <c r="T16" s="24">
        <v>2726.16</v>
      </c>
      <c r="U16" s="26">
        <v>170</v>
      </c>
      <c r="V16" s="24">
        <f>SUM(V12:V15)</f>
        <v>26511.639391999997</v>
      </c>
      <c r="W16" s="24">
        <f>SUM(W12:W15)</f>
        <v>26511.639391999997</v>
      </c>
      <c r="X16" s="6"/>
      <c r="Y16" s="6"/>
      <c r="Z16" s="22"/>
    </row>
    <row r="17" spans="1:20" s="7" customFormat="1" ht="17.25" customHeight="1">
      <c r="A17" s="15"/>
      <c r="C17" s="28"/>
      <c r="F17" s="30"/>
      <c r="G17" s="28"/>
      <c r="H17" s="28"/>
      <c r="I17" s="28"/>
      <c r="K17" s="28"/>
      <c r="L17" s="28"/>
      <c r="M17" s="30"/>
      <c r="N17" s="15"/>
      <c r="P17" s="28"/>
      <c r="Q17" s="28"/>
      <c r="S17" s="30"/>
      <c r="T17" s="31"/>
    </row>
    <row r="18" spans="1:14" s="7" customFormat="1" ht="17.25" customHeight="1">
      <c r="A18" s="15"/>
      <c r="N18" s="15"/>
    </row>
    <row r="19" spans="1:24" ht="12.75">
      <c r="A19" s="47"/>
      <c r="B19" s="48"/>
      <c r="C19" s="48"/>
      <c r="D19" s="48"/>
      <c r="E19" s="48"/>
      <c r="F19" s="48"/>
      <c r="G19" s="48"/>
      <c r="H19" s="48"/>
      <c r="I19" s="48"/>
      <c r="J19" s="48"/>
      <c r="K19" s="48"/>
      <c r="N19" s="47"/>
      <c r="O19" s="48"/>
      <c r="P19" s="48"/>
      <c r="Q19" s="48"/>
      <c r="R19" s="48"/>
      <c r="S19" s="48"/>
      <c r="T19" s="48"/>
      <c r="U19" s="48"/>
      <c r="V19" s="48"/>
      <c r="W19" s="48"/>
      <c r="X19" s="48"/>
    </row>
    <row r="20" ht="1.5" customHeight="1"/>
    <row r="21" spans="1:24" ht="12.75" hidden="1">
      <c r="A21" s="48"/>
      <c r="B21" s="48"/>
      <c r="C21" s="48"/>
      <c r="D21" s="48"/>
      <c r="E21" s="48"/>
      <c r="F21" s="48"/>
      <c r="G21" s="48"/>
      <c r="H21" s="48"/>
      <c r="I21" s="48"/>
      <c r="J21" s="48"/>
      <c r="K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</row>
  </sheetData>
  <mergeCells count="39">
    <mergeCell ref="D4:I4"/>
    <mergeCell ref="E5:H5"/>
    <mergeCell ref="A19:K19"/>
    <mergeCell ref="A21:K21"/>
    <mergeCell ref="G9:J9"/>
    <mergeCell ref="K9:K10"/>
    <mergeCell ref="B8:B10"/>
    <mergeCell ref="C9:C10"/>
    <mergeCell ref="D9:D10"/>
    <mergeCell ref="C8:D8"/>
    <mergeCell ref="N19:X19"/>
    <mergeCell ref="N21:X21"/>
    <mergeCell ref="Z7:Z10"/>
    <mergeCell ref="O8:R8"/>
    <mergeCell ref="S8:U8"/>
    <mergeCell ref="V8:V10"/>
    <mergeCell ref="O9:O10"/>
    <mergeCell ref="T9:T10"/>
    <mergeCell ref="U9:U10"/>
    <mergeCell ref="X9:X10"/>
    <mergeCell ref="Y9:Y10"/>
    <mergeCell ref="S9:S10"/>
    <mergeCell ref="N7:N10"/>
    <mergeCell ref="P9:P10"/>
    <mergeCell ref="Q9:Q10"/>
    <mergeCell ref="R9:R10"/>
    <mergeCell ref="O7:V7"/>
    <mergeCell ref="W7:W10"/>
    <mergeCell ref="X7:Y8"/>
    <mergeCell ref="A2:M2"/>
    <mergeCell ref="A3:M3"/>
    <mergeCell ref="B7:M7"/>
    <mergeCell ref="A7:A10"/>
    <mergeCell ref="L9:L10"/>
    <mergeCell ref="M9:M10"/>
    <mergeCell ref="G8:J8"/>
    <mergeCell ref="K8:M8"/>
    <mergeCell ref="E9:E10"/>
    <mergeCell ref="F9:F10"/>
  </mergeCells>
  <printOptions/>
  <pageMargins left="0.5118110236220472" right="0.4724409448818898" top="0.7874015748031497" bottom="0.3937007874015748" header="0.1968503937007874" footer="0.1968503937007874"/>
  <pageSetup firstPageNumber="12" useFirstPageNumber="1" horizontalDpi="600" verticalDpi="600" orientation="landscape" paperSize="9" scale="89" r:id="rId1"/>
  <colBreaks count="1" manualBreakCount="1">
    <brk id="13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20"/>
  <sheetViews>
    <sheetView view="pageBreakPreview" zoomScaleSheetLayoutView="100" workbookViewId="0" topLeftCell="A1">
      <selection activeCell="B4" sqref="B4:E4"/>
    </sheetView>
  </sheetViews>
  <sheetFormatPr defaultColWidth="9.00390625" defaultRowHeight="12.75"/>
  <cols>
    <col min="1" max="1" width="29.875" style="1" customWidth="1"/>
    <col min="2" max="2" width="17.125" style="1" customWidth="1"/>
    <col min="3" max="3" width="17.00390625" style="1" customWidth="1"/>
    <col min="4" max="4" width="28.25390625" style="1" customWidth="1"/>
    <col min="5" max="5" width="21.375" style="1" customWidth="1"/>
    <col min="6" max="6" width="24.375" style="1" customWidth="1"/>
    <col min="7" max="16384" width="9.125" style="1" customWidth="1"/>
  </cols>
  <sheetData>
    <row r="1" s="8" customFormat="1" ht="15">
      <c r="F1" s="9" t="s">
        <v>33</v>
      </c>
    </row>
    <row r="2" spans="1:6" s="10" customFormat="1" ht="15.75">
      <c r="A2" s="36" t="s">
        <v>7</v>
      </c>
      <c r="B2" s="36"/>
      <c r="C2" s="36"/>
      <c r="D2" s="36"/>
      <c r="E2" s="36"/>
      <c r="F2" s="36"/>
    </row>
    <row r="3" spans="1:6" s="10" customFormat="1" ht="15.75">
      <c r="A3" s="36" t="s">
        <v>32</v>
      </c>
      <c r="B3" s="36"/>
      <c r="C3" s="36"/>
      <c r="D3" s="36"/>
      <c r="E3" s="36"/>
      <c r="F3" s="36"/>
    </row>
    <row r="4" spans="2:5" ht="15.75">
      <c r="B4" s="36" t="s">
        <v>67</v>
      </c>
      <c r="C4" s="36"/>
      <c r="D4" s="36"/>
      <c r="E4" s="36"/>
    </row>
    <row r="5" spans="2:6" s="8" customFormat="1" ht="15">
      <c r="B5" s="49" t="s">
        <v>63</v>
      </c>
      <c r="C5" s="49"/>
      <c r="D5" s="49"/>
      <c r="E5" s="49"/>
      <c r="F5" s="9"/>
    </row>
    <row r="6" spans="2:6" s="8" customFormat="1" ht="15">
      <c r="B6" s="17"/>
      <c r="C6" s="17"/>
      <c r="D6" s="17"/>
      <c r="E6" s="17"/>
      <c r="F6" s="9"/>
    </row>
    <row r="7" spans="1:6" s="7" customFormat="1" ht="15" customHeight="1">
      <c r="A7" s="41" t="s">
        <v>52</v>
      </c>
      <c r="B7" s="44" t="s">
        <v>34</v>
      </c>
      <c r="C7" s="46"/>
      <c r="D7" s="46"/>
      <c r="E7" s="46"/>
      <c r="F7" s="41" t="s">
        <v>64</v>
      </c>
    </row>
    <row r="8" spans="1:6" s="7" customFormat="1" ht="129.75" customHeight="1">
      <c r="A8" s="42"/>
      <c r="B8" s="12" t="s">
        <v>53</v>
      </c>
      <c r="C8" s="11" t="s">
        <v>55</v>
      </c>
      <c r="D8" s="12" t="s">
        <v>54</v>
      </c>
      <c r="E8" s="41" t="s">
        <v>56</v>
      </c>
      <c r="F8" s="42"/>
    </row>
    <row r="9" spans="1:6" s="7" customFormat="1" ht="15" customHeight="1">
      <c r="A9" s="43"/>
      <c r="B9" s="44" t="s">
        <v>11</v>
      </c>
      <c r="C9" s="45"/>
      <c r="D9" s="12" t="s">
        <v>22</v>
      </c>
      <c r="E9" s="43"/>
      <c r="F9" s="43"/>
    </row>
    <row r="10" spans="1:6" s="7" customFormat="1" ht="12">
      <c r="A10" s="13">
        <v>1</v>
      </c>
      <c r="B10" s="13">
        <v>2</v>
      </c>
      <c r="C10" s="13">
        <v>3</v>
      </c>
      <c r="D10" s="13">
        <v>4</v>
      </c>
      <c r="E10" s="13">
        <v>5</v>
      </c>
      <c r="F10" s="13">
        <v>6</v>
      </c>
    </row>
    <row r="11" spans="1:6" ht="26.25" customHeight="1">
      <c r="A11" s="2" t="s">
        <v>4</v>
      </c>
      <c r="B11" s="20">
        <f>B$15*'стр.1'!C18/100</f>
        <v>66.07674</v>
      </c>
      <c r="C11" s="20">
        <f>C$15*'стр.1'!C18/100</f>
        <v>227.37849999999997</v>
      </c>
      <c r="D11" s="20">
        <f>D$15*'стр.1'!C18/100</f>
        <v>504.068</v>
      </c>
      <c r="E11" s="20">
        <f>B11+C11+D11</f>
        <v>797.52324</v>
      </c>
      <c r="F11" s="20">
        <f>$E$15*'стр.1'!C18/100</f>
        <v>797.52324</v>
      </c>
    </row>
    <row r="12" spans="1:6" ht="26.25" customHeight="1">
      <c r="A12" s="2" t="s">
        <v>5</v>
      </c>
      <c r="B12" s="20">
        <f>B$15*'стр.1'!C19/100</f>
        <v>17.653427999999998</v>
      </c>
      <c r="C12" s="20">
        <f>C$15*'стр.1'!C19/100</f>
        <v>60.747699999999995</v>
      </c>
      <c r="D12" s="20">
        <f>D$15*'стр.1'!C19/100</f>
        <v>134.6696</v>
      </c>
      <c r="E12" s="20">
        <f>B12+C12+D12</f>
        <v>213.070728</v>
      </c>
      <c r="F12" s="20">
        <f>$E$15*'стр.1'!C19/100</f>
        <v>213.07072799999997</v>
      </c>
    </row>
    <row r="13" spans="1:6" ht="26.25" customHeight="1">
      <c r="A13" s="2" t="s">
        <v>60</v>
      </c>
      <c r="B13" s="20">
        <f>B$15*'стр.1'!C20/100</f>
        <v>15.586343999999999</v>
      </c>
      <c r="C13" s="20">
        <f>C$15*'стр.1'!C20/100</f>
        <v>53.6346</v>
      </c>
      <c r="D13" s="20">
        <f>D$15*'стр.1'!C20/100</f>
        <v>118.9008</v>
      </c>
      <c r="E13" s="20">
        <f>B13+C13+D13</f>
        <v>188.121744</v>
      </c>
      <c r="F13" s="20">
        <f>$E$15*'стр.1'!C20/100</f>
        <v>188.121744</v>
      </c>
    </row>
    <row r="14" spans="1:6" ht="26.25" customHeight="1">
      <c r="A14" s="2" t="s">
        <v>61</v>
      </c>
      <c r="B14" s="20">
        <f>B$15*'стр.1'!C21/100</f>
        <v>21.283488</v>
      </c>
      <c r="C14" s="20">
        <f>C$15*'стр.1'!C21/100</f>
        <v>73.2392</v>
      </c>
      <c r="D14" s="20">
        <f>D$15*'стр.1'!C21/100</f>
        <v>162.3616</v>
      </c>
      <c r="E14" s="20">
        <f>B14+C14+D14</f>
        <v>256.88428799999997</v>
      </c>
      <c r="F14" s="20">
        <f>$E$15*'стр.1'!C21/100</f>
        <v>256.88428799999997</v>
      </c>
    </row>
    <row r="15" spans="1:6" s="4" customFormat="1" ht="26.25" customHeight="1">
      <c r="A15" s="3" t="s">
        <v>59</v>
      </c>
      <c r="B15" s="24">
        <v>120.6</v>
      </c>
      <c r="C15" s="22">
        <v>415</v>
      </c>
      <c r="D15" s="22">
        <v>920</v>
      </c>
      <c r="E15" s="22">
        <f>SUM(E11:E14)</f>
        <v>1455.6</v>
      </c>
      <c r="F15" s="22">
        <f>SUM(F11:F14)</f>
        <v>1455.6</v>
      </c>
    </row>
    <row r="16" spans="1:6" s="7" customFormat="1" ht="17.25" customHeight="1">
      <c r="A16" s="15"/>
      <c r="B16" s="27"/>
      <c r="C16" s="27"/>
      <c r="D16" s="27"/>
      <c r="E16" s="27"/>
      <c r="F16" s="27"/>
    </row>
    <row r="17" spans="1:5" s="7" customFormat="1" ht="17.25" customHeight="1">
      <c r="A17" s="15"/>
      <c r="E17" s="27"/>
    </row>
    <row r="18" spans="1:6" ht="12.75">
      <c r="A18" s="47"/>
      <c r="B18" s="48"/>
      <c r="C18" s="48"/>
      <c r="D18" s="48"/>
      <c r="E18" s="48"/>
      <c r="F18" s="48"/>
    </row>
    <row r="20" spans="1:6" ht="12.75">
      <c r="A20" s="48"/>
      <c r="B20" s="48"/>
      <c r="C20" s="48"/>
      <c r="D20" s="48"/>
      <c r="E20" s="48"/>
      <c r="F20" s="48"/>
    </row>
  </sheetData>
  <mergeCells count="11">
    <mergeCell ref="A18:F18"/>
    <mergeCell ref="A20:F20"/>
    <mergeCell ref="B4:E4"/>
    <mergeCell ref="B5:E5"/>
    <mergeCell ref="F7:F9"/>
    <mergeCell ref="B9:C9"/>
    <mergeCell ref="A2:F2"/>
    <mergeCell ref="A3:F3"/>
    <mergeCell ref="A7:A9"/>
    <mergeCell ref="B7:E7"/>
    <mergeCell ref="E8:E9"/>
  </mergeCells>
  <printOptions/>
  <pageMargins left="0.5118110236220472" right="0.4724409448818898" top="0.7874015748031497" bottom="0.3937007874015748" header="0.1968503937007874" footer="0.1968503937007874"/>
  <pageSetup firstPageNumber="14" useFirstPageNumber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Гриб А.М.</cp:lastModifiedBy>
  <cp:lastPrinted>2013-12-24T12:43:00Z</cp:lastPrinted>
  <dcterms:created xsi:type="dcterms:W3CDTF">2011-06-24T09:23:24Z</dcterms:created>
  <dcterms:modified xsi:type="dcterms:W3CDTF">2014-01-17T11:49:55Z</dcterms:modified>
  <cp:category/>
  <cp:version/>
  <cp:contentType/>
  <cp:contentStatus/>
</cp:coreProperties>
</file>