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5" activeTab="0"/>
  </bookViews>
  <sheets>
    <sheet name=" Проект 2014 ГРИБ" sheetId="1" r:id="rId1"/>
  </sheets>
  <definedNames/>
  <calcPr fullCalcOnLoad="1"/>
</workbook>
</file>

<file path=xl/sharedStrings.xml><?xml version="1.0" encoding="utf-8"?>
<sst xmlns="http://schemas.openxmlformats.org/spreadsheetml/2006/main" count="98" uniqueCount="90">
  <si>
    <t>МО "Город Гатчина"</t>
  </si>
  <si>
    <t>Наименование объекта</t>
  </si>
  <si>
    <t xml:space="preserve">  Годы</t>
  </si>
  <si>
    <t>строи-</t>
  </si>
  <si>
    <t>в ценах</t>
  </si>
  <si>
    <t>в том числе</t>
  </si>
  <si>
    <t>тельства</t>
  </si>
  <si>
    <t>КВ</t>
  </si>
  <si>
    <t>областной бюджет</t>
  </si>
  <si>
    <t>бюджет ГМР</t>
  </si>
  <si>
    <t>местный бюджет</t>
  </si>
  <si>
    <t>Итого по подразделу 4:</t>
  </si>
  <si>
    <t>Итого по подразделу 5:</t>
  </si>
  <si>
    <t>ВСЕГО по программе:</t>
  </si>
  <si>
    <t>2010-2015</t>
  </si>
  <si>
    <t>Прогноз на 2014 год</t>
  </si>
  <si>
    <t>2013 г.</t>
  </si>
  <si>
    <t>Всего по подразделу 1:</t>
  </si>
  <si>
    <t>федеральный бюджет</t>
  </si>
  <si>
    <t>Восстановление аварийного участка кирпичного забора с разборкой и усилением фундамента на кладбище "Солодухино"</t>
  </si>
  <si>
    <t>2013-2014</t>
  </si>
  <si>
    <t>2014-2015</t>
  </si>
  <si>
    <t>Итого по подразделу 3:</t>
  </si>
  <si>
    <t>Итого по подразделу 2:</t>
  </si>
  <si>
    <t>Сметная стоимость в ценах 2013г.</t>
  </si>
  <si>
    <t>Остаток       на 01.01.2014</t>
  </si>
  <si>
    <t>Строительство 50-метрового плавательного бассейна</t>
  </si>
  <si>
    <r>
      <t xml:space="preserve">Приобретение бортов и монтаж оборудования хоккейной коробки на </t>
    </r>
    <r>
      <rPr>
        <sz val="12"/>
        <color indexed="53"/>
        <rFont val="Times New Roman"/>
        <family val="1"/>
      </rPr>
      <t>ул.Чехова д.9а</t>
    </r>
  </si>
  <si>
    <t>Проектно-сметная документация, изготовление и монтаж силового гимнастического комплекса в Орловой роще</t>
  </si>
  <si>
    <t>Проектно-сметная документация легкоатлетического крытого манежа</t>
  </si>
  <si>
    <t>Проектирование крытого ледового комплекса</t>
  </si>
  <si>
    <t>Проектно-сметная документация и обустройство спортивного городка - лыжного стадиона в Орловой роще</t>
  </si>
  <si>
    <t>2012-2014</t>
  </si>
  <si>
    <t>Установка СЧР на электродвигатели тягодутьевых машин котельной №11 (КВГМ-50 №4; ПТВМ -30), Промзона 1</t>
  </si>
  <si>
    <t>Установка СЧР на электродвигатели тягодутьевых машин котельной №11 ( ДКВР 10/13, ДЕ -25), Промзона 1</t>
  </si>
  <si>
    <t>Приобретение экскаватора для обслуживания кладбищ "Пижма" и "Солодухино"</t>
  </si>
  <si>
    <t>Приобретение мини техники для благоустройства кладбищ "Пижма" и "Солодухино"</t>
  </si>
  <si>
    <t xml:space="preserve">Капитальный ремонт здания МБУ "Гатчинский городской Дом культуры" по адресу: пр. 25 Октября, д.1 </t>
  </si>
  <si>
    <t>Устройство оснований под детские площадки</t>
  </si>
  <si>
    <t>Газификация жилых домов, помещений  муниципального жилого фонда (проектные работы, внутренние работы по прокладке газопровода, приобретение оборудования)</t>
  </si>
  <si>
    <t xml:space="preserve"> АДРЕСНАЯ ИНВЕСТИЦИОННАЯ ПРОГРАММА НА 2014 год</t>
  </si>
  <si>
    <t>Ремонт тротуаров</t>
  </si>
  <si>
    <t>Разработка проекта реконструкция дороги к кладбищу "Пижма" и обустройство площадки</t>
  </si>
  <si>
    <t>Приобретение оборудования для детских и спортивных  площадок</t>
  </si>
  <si>
    <t>Проектные и изыскательские работы по объекту: распределительный газо- провод низкого давления по ул.Сойту, Широкая, Парковая и Приоратская</t>
  </si>
  <si>
    <t>Проектные и изыскательские работы по объекту: распределительный газо- провод низкого давления по ул. Озерная, Красногвардейская, Нагорный пер., Малый пер.</t>
  </si>
  <si>
    <t>Распределительный газопровод низкого давления в мкр. "Загвоздка" г. Гатчины, 2 очередь ( в границах ул. Нади Федоровой, кл. Герцена, ул. Шоссейной, пер. Некрасова, 3-его Тосненсоского пер., ул.  Железнодорожная</t>
  </si>
  <si>
    <t xml:space="preserve"> Разработка проектно-сметной документации по закольцовке водопровода  для забора воды при пожаре</t>
  </si>
  <si>
    <t>Разработка проекта санитарно-защитной зоны  кладбища "Солодухино"</t>
  </si>
  <si>
    <t xml:space="preserve"> Разработка проекта  по замене искуственного покрытия футбольного поля ФОКа Мариенбург  </t>
  </si>
  <si>
    <t xml:space="preserve">Разработка проекта сооружения асфальтированных велосипедных дорожек длиной 3,6 км в лесопарковой зоне Орловая роща </t>
  </si>
  <si>
    <t xml:space="preserve">Разработка  проектной документации для строительства малоэтажных жилых домов </t>
  </si>
  <si>
    <t xml:space="preserve"> Проектная документация и экспертиза смет по благоустройству территорий</t>
  </si>
  <si>
    <t xml:space="preserve">Проектные работы по продолжнеию ул. Слепнева ( от ул. Зверевой до примыкания к ул. Киевская) </t>
  </si>
  <si>
    <t>Приобретение дорожной техники</t>
  </si>
  <si>
    <t xml:space="preserve"> Ремонт  автомобильных дорог общего пользования, находящихся в муниципальной собственности МО "Город Гатчина" </t>
  </si>
  <si>
    <t xml:space="preserve">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 </t>
  </si>
  <si>
    <t xml:space="preserve"> Мероприятия по энергосбережению и повышение энергетической эффективности в муниципальном образовании</t>
  </si>
  <si>
    <t>Непрограммная часть</t>
  </si>
  <si>
    <t>1.Энергосбережение и повышение энергетической эффективности</t>
  </si>
  <si>
    <t>Всего подразделу I:</t>
  </si>
  <si>
    <t xml:space="preserve"> Разработка проекта реконструкции стадиона Балтийский по адресу: г.Гатчина, Липовая аллея д.1</t>
  </si>
  <si>
    <t>Проектные работы по реконструкции площади Богданова</t>
  </si>
  <si>
    <t>2. Объекты социально-культурного назначения, жилищное строительство</t>
  </si>
  <si>
    <t>3. Объекты системы теплоснабжения</t>
  </si>
  <si>
    <t>4. Объекты газификации</t>
  </si>
  <si>
    <t>5. Объекты системы водоотведения и очистки сточных вод</t>
  </si>
  <si>
    <t>6. Благоустройство</t>
  </si>
  <si>
    <t>Софинансирование строительства инженерных сетей к  МФЦ по  предоставлению  государственных и муниципальных услуг</t>
  </si>
  <si>
    <t>2014</t>
  </si>
  <si>
    <t>реконструкция канализационных очистных сооружений                             (КОС г. Гатчины) (Гатчинский район, вблизи дер. Ваяйлово)</t>
  </si>
  <si>
    <t xml:space="preserve">Мероприятия по модернизации объектов коммунальной инфраструктуры муниципального образования в сфере водоснабжения и водоотведения, в том числе: </t>
  </si>
  <si>
    <t>Разработка схемы теплоснабжения на территории МО "Город Гатчина"</t>
  </si>
  <si>
    <t xml:space="preserve">Приобретение спецтехники 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</si>
  <si>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</si>
  <si>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Разработка проектной и рабочей документации по реконструкции встроено-пристроенного здания библиотеки по адресу: г.Гатчина, ул.К.Подрядчикова,д.13</t>
  </si>
  <si>
    <t>Ремонт здания (фасад и крыша) по адресу г.Гатчина, ул.Киргетова,д.3</t>
  </si>
  <si>
    <t>Ремонт фасадов зданий жилых домов</t>
  </si>
  <si>
    <t xml:space="preserve">Приобретение техники для уборки тротуаров </t>
  </si>
  <si>
    <t>Капитальный ремонт внутриплощадочной канализации и системы водоотведения Гатчинского городского Дома культуры</t>
  </si>
  <si>
    <t>Капитальный ремонтводопровода от здания Дома культуры до водопроводного колодца К 71-1</t>
  </si>
  <si>
    <t>Капитальный ремонт водопровода на территории котельной №11</t>
  </si>
  <si>
    <t>Проектные работы по благоустройству сквера "Юность"</t>
  </si>
  <si>
    <t>Замена котла ДКВР 10/13 в кот №10</t>
  </si>
  <si>
    <t xml:space="preserve">Исполнено на 01.04.2014 </t>
  </si>
  <si>
    <t>тыс. руб.</t>
  </si>
  <si>
    <t>Приложение 8</t>
  </si>
  <si>
    <t xml:space="preserve">    к постановлению администрации МО "Город Гатчина"</t>
  </si>
  <si>
    <t>"Об утверждении отчета об исполнении бюджета  МО Город Гатчина" за 1 квартал 2014 года"</t>
  </si>
  <si>
    <t xml:space="preserve">от 23 апреля 2014 года № 511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</si>
</sst>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24" borderId="15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Alignment="1">
      <alignment wrapText="1"/>
    </xf>
    <xf numFmtId="0" fontId="3" fillId="24" borderId="15" xfId="0" applyFont="1" applyFill="1" applyBorder="1" applyAlignment="1">
      <alignment vertical="center" wrapText="1"/>
    </xf>
    <xf numFmtId="0" fontId="2" fillId="24" borderId="0" xfId="0" applyFont="1" applyFill="1" applyAlignment="1">
      <alignment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vertical="center" wrapText="1"/>
    </xf>
    <xf numFmtId="0" fontId="12" fillId="24" borderId="14" xfId="0" applyFont="1" applyFill="1" applyBorder="1" applyAlignment="1">
      <alignment vertical="center" wrapText="1"/>
    </xf>
    <xf numFmtId="0" fontId="13" fillId="24" borderId="15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5" fillId="24" borderId="20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left" vertical="top" wrapText="1"/>
    </xf>
    <xf numFmtId="0" fontId="5" fillId="24" borderId="20" xfId="0" applyFont="1" applyFill="1" applyBorder="1" applyAlignment="1">
      <alignment vertical="top" wrapText="1"/>
    </xf>
    <xf numFmtId="0" fontId="3" fillId="24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2" fillId="24" borderId="20" xfId="0" applyFont="1" applyFill="1" applyBorder="1" applyAlignment="1">
      <alignment horizontal="left" vertical="top" wrapText="1"/>
    </xf>
    <xf numFmtId="0" fontId="5" fillId="24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wrapText="1"/>
    </xf>
    <xf numFmtId="0" fontId="5" fillId="0" borderId="19" xfId="0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vertical="center" wrapText="1"/>
    </xf>
    <xf numFmtId="166" fontId="3" fillId="0" borderId="27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0" fontId="5" fillId="24" borderId="17" xfId="0" applyFont="1" applyFill="1" applyBorder="1" applyAlignment="1">
      <alignment vertical="center" wrapText="1"/>
    </xf>
    <xf numFmtId="0" fontId="12" fillId="24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66" fontId="5" fillId="0" borderId="17" xfId="0" applyNumberFormat="1" applyFont="1" applyFill="1" applyBorder="1" applyAlignment="1">
      <alignment horizontal="right" vertical="center" wrapText="1"/>
    </xf>
    <xf numFmtId="166" fontId="3" fillId="0" borderId="28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5" fillId="24" borderId="24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2" fillId="24" borderId="24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/>
    </xf>
    <xf numFmtId="166" fontId="3" fillId="0" borderId="24" xfId="0" applyNumberFormat="1" applyFont="1" applyFill="1" applyBorder="1" applyAlignment="1">
      <alignment horizontal="right" vertical="center" wrapText="1"/>
    </xf>
    <xf numFmtId="166" fontId="2" fillId="0" borderId="24" xfId="0" applyNumberFormat="1" applyFont="1" applyFill="1" applyBorder="1" applyAlignment="1">
      <alignment wrapText="1"/>
    </xf>
    <xf numFmtId="166" fontId="5" fillId="0" borderId="14" xfId="0" applyNumberFormat="1" applyFont="1" applyFill="1" applyBorder="1" applyAlignment="1">
      <alignment horizontal="right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3" fillId="0" borderId="17" xfId="0" applyNumberFormat="1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6" fontId="5" fillId="0" borderId="24" xfId="0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vertical="center" wrapText="1"/>
    </xf>
    <xf numFmtId="166" fontId="5" fillId="0" borderId="15" xfId="0" applyNumberFormat="1" applyFont="1" applyFill="1" applyBorder="1" applyAlignment="1">
      <alignment vertical="center" wrapText="1"/>
    </xf>
    <xf numFmtId="166" fontId="5" fillId="0" borderId="14" xfId="0" applyNumberFormat="1" applyFont="1" applyFill="1" applyBorder="1" applyAlignment="1">
      <alignment vertical="center" wrapText="1"/>
    </xf>
    <xf numFmtId="166" fontId="5" fillId="0" borderId="17" xfId="0" applyNumberFormat="1" applyFont="1" applyFill="1" applyBorder="1" applyAlignment="1">
      <alignment vertical="center" wrapText="1"/>
    </xf>
    <xf numFmtId="166" fontId="5" fillId="24" borderId="15" xfId="0" applyNumberFormat="1" applyFont="1" applyFill="1" applyBorder="1" applyAlignment="1">
      <alignment vertical="center" wrapText="1"/>
    </xf>
    <xf numFmtId="166" fontId="5" fillId="24" borderId="14" xfId="0" applyNumberFormat="1" applyFont="1" applyFill="1" applyBorder="1" applyAlignment="1">
      <alignment vertical="center" wrapText="1"/>
    </xf>
    <xf numFmtId="166" fontId="5" fillId="24" borderId="17" xfId="0" applyNumberFormat="1" applyFont="1" applyFill="1" applyBorder="1" applyAlignment="1">
      <alignment vertical="center" wrapText="1"/>
    </xf>
    <xf numFmtId="166" fontId="3" fillId="24" borderId="15" xfId="0" applyNumberFormat="1" applyFont="1" applyFill="1" applyBorder="1" applyAlignment="1">
      <alignment vertical="center" wrapText="1"/>
    </xf>
    <xf numFmtId="166" fontId="3" fillId="24" borderId="14" xfId="0" applyNumberFormat="1" applyFont="1" applyFill="1" applyBorder="1" applyAlignment="1">
      <alignment vertical="center" wrapText="1"/>
    </xf>
    <xf numFmtId="166" fontId="3" fillId="24" borderId="17" xfId="0" applyNumberFormat="1" applyFont="1" applyFill="1" applyBorder="1" applyAlignment="1">
      <alignment vertical="center" wrapText="1"/>
    </xf>
    <xf numFmtId="166" fontId="3" fillId="0" borderId="15" xfId="0" applyNumberFormat="1" applyFont="1" applyFill="1" applyBorder="1" applyAlignment="1">
      <alignment vertical="center" wrapText="1"/>
    </xf>
    <xf numFmtId="0" fontId="5" fillId="24" borderId="24" xfId="0" applyFont="1" applyFill="1" applyBorder="1" applyAlignment="1">
      <alignment vertical="center" wrapText="1"/>
    </xf>
    <xf numFmtId="166" fontId="5" fillId="24" borderId="24" xfId="0" applyNumberFormat="1" applyFont="1" applyFill="1" applyBorder="1" applyAlignment="1">
      <alignment vertical="center" wrapText="1"/>
    </xf>
    <xf numFmtId="166" fontId="3" fillId="24" borderId="24" xfId="0" applyNumberFormat="1" applyFont="1" applyFill="1" applyBorder="1" applyAlignment="1">
      <alignment wrapText="1"/>
    </xf>
    <xf numFmtId="166" fontId="13" fillId="0" borderId="15" xfId="0" applyNumberFormat="1" applyFont="1" applyFill="1" applyBorder="1" applyAlignment="1">
      <alignment vertical="center" wrapText="1"/>
    </xf>
    <xf numFmtId="166" fontId="3" fillId="0" borderId="17" xfId="0" applyNumberFormat="1" applyFont="1" applyFill="1" applyBorder="1" applyAlignment="1">
      <alignment vertical="center" wrapText="1"/>
    </xf>
    <xf numFmtId="166" fontId="3" fillId="0" borderId="24" xfId="0" applyNumberFormat="1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top" wrapText="1"/>
    </xf>
    <xf numFmtId="0" fontId="15" fillId="0" borderId="30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75"/>
  <sheetViews>
    <sheetView tabSelected="1" zoomScalePageLayoutView="0" workbookViewId="0" topLeftCell="A1">
      <pane xSplit="2" topLeftCell="C1" activePane="topRight" state="frozen"/>
      <selection pane="topLeft" activeCell="A14" sqref="A14"/>
      <selection pane="topRight" activeCell="J8" sqref="J8"/>
    </sheetView>
  </sheetViews>
  <sheetFormatPr defaultColWidth="9.00390625" defaultRowHeight="12.75"/>
  <cols>
    <col min="1" max="1" width="33.375" style="1" customWidth="1"/>
    <col min="2" max="2" width="11.625" style="2" customWidth="1"/>
    <col min="3" max="3" width="12.625" style="1" bestFit="1" customWidth="1"/>
    <col min="4" max="4" width="11.625" style="1" customWidth="1"/>
    <col min="5" max="5" width="10.875" style="1" customWidth="1"/>
    <col min="6" max="6" width="11.75390625" style="1" customWidth="1"/>
    <col min="7" max="7" width="11.375" style="1" customWidth="1"/>
    <col min="8" max="8" width="11.75390625" style="1" customWidth="1"/>
    <col min="9" max="9" width="10.875" style="1" customWidth="1"/>
    <col min="10" max="10" width="9.875" style="1" customWidth="1"/>
    <col min="11" max="16384" width="9.125" style="1" customWidth="1"/>
  </cols>
  <sheetData>
    <row r="1" spans="5:10" ht="12.75" customHeight="1">
      <c r="E1" s="46"/>
      <c r="F1" s="46"/>
      <c r="G1" s="142" t="s">
        <v>86</v>
      </c>
      <c r="H1" s="142"/>
      <c r="I1" s="142"/>
      <c r="J1" s="142"/>
    </row>
    <row r="2" spans="5:10" ht="17.25" customHeight="1">
      <c r="E2" s="143" t="s">
        <v>87</v>
      </c>
      <c r="F2" s="143"/>
      <c r="G2" s="143"/>
      <c r="H2" s="143"/>
      <c r="I2" s="143"/>
      <c r="J2" s="143"/>
    </row>
    <row r="3" spans="5:10" ht="30.75" customHeight="1">
      <c r="E3" s="143" t="s">
        <v>88</v>
      </c>
      <c r="F3" s="143"/>
      <c r="G3" s="143"/>
      <c r="H3" s="143"/>
      <c r="I3" s="143"/>
      <c r="J3" s="143"/>
    </row>
    <row r="4" spans="5:10" ht="15" customHeight="1">
      <c r="E4" s="47"/>
      <c r="F4" s="47"/>
      <c r="G4" s="144" t="s">
        <v>89</v>
      </c>
      <c r="H4" s="144"/>
      <c r="I4" s="144"/>
      <c r="J4" s="144"/>
    </row>
    <row r="5" spans="6:9" ht="9" customHeight="1">
      <c r="F5" s="145"/>
      <c r="G5" s="145"/>
      <c r="H5" s="145"/>
      <c r="I5" s="145"/>
    </row>
    <row r="6" spans="1:9" ht="18.75">
      <c r="A6" s="146" t="s">
        <v>40</v>
      </c>
      <c r="B6" s="146"/>
      <c r="C6" s="146"/>
      <c r="D6" s="146"/>
      <c r="E6" s="146"/>
      <c r="F6" s="146"/>
      <c r="G6" s="146"/>
      <c r="H6" s="146"/>
      <c r="I6" s="146"/>
    </row>
    <row r="7" spans="1:9" ht="15.75">
      <c r="A7" s="147" t="s">
        <v>0</v>
      </c>
      <c r="B7" s="147"/>
      <c r="C7" s="147"/>
      <c r="D7" s="147"/>
      <c r="E7" s="147"/>
      <c r="F7" s="147"/>
      <c r="G7" s="147"/>
      <c r="H7" s="147"/>
      <c r="I7" s="147"/>
    </row>
    <row r="8" spans="1:10" ht="13.5" thickBot="1">
      <c r="A8" s="3"/>
      <c r="B8" s="4"/>
      <c r="C8" s="3"/>
      <c r="D8" s="3"/>
      <c r="J8" s="1" t="s">
        <v>85</v>
      </c>
    </row>
    <row r="9" spans="1:10" ht="12.75" customHeight="1">
      <c r="A9" s="150" t="s">
        <v>1</v>
      </c>
      <c r="B9" s="52" t="s">
        <v>2</v>
      </c>
      <c r="C9" s="123" t="s">
        <v>24</v>
      </c>
      <c r="D9" s="124"/>
      <c r="E9" s="130" t="s">
        <v>15</v>
      </c>
      <c r="F9" s="131"/>
      <c r="G9" s="131"/>
      <c r="H9" s="131"/>
      <c r="I9" s="131"/>
      <c r="J9" s="140" t="s">
        <v>84</v>
      </c>
    </row>
    <row r="10" spans="1:10" ht="12.75">
      <c r="A10" s="151"/>
      <c r="B10" s="5" t="s">
        <v>3</v>
      </c>
      <c r="C10" s="125"/>
      <c r="D10" s="126"/>
      <c r="E10" s="7" t="s">
        <v>4</v>
      </c>
      <c r="F10" s="148" t="s">
        <v>5</v>
      </c>
      <c r="G10" s="149"/>
      <c r="H10" s="149"/>
      <c r="I10" s="149"/>
      <c r="J10" s="141"/>
    </row>
    <row r="11" spans="1:10" ht="12.75" customHeight="1">
      <c r="A11" s="151"/>
      <c r="B11" s="5" t="s">
        <v>6</v>
      </c>
      <c r="C11" s="127" t="s">
        <v>7</v>
      </c>
      <c r="D11" s="127" t="s">
        <v>25</v>
      </c>
      <c r="E11" s="8" t="s">
        <v>16</v>
      </c>
      <c r="F11" s="127" t="s">
        <v>18</v>
      </c>
      <c r="G11" s="127" t="s">
        <v>8</v>
      </c>
      <c r="H11" s="127" t="s">
        <v>9</v>
      </c>
      <c r="I11" s="137" t="s">
        <v>10</v>
      </c>
      <c r="J11" s="141"/>
    </row>
    <row r="12" spans="1:10" ht="12.75">
      <c r="A12" s="151"/>
      <c r="B12" s="5"/>
      <c r="C12" s="128"/>
      <c r="D12" s="128"/>
      <c r="E12" s="9"/>
      <c r="F12" s="128"/>
      <c r="G12" s="128"/>
      <c r="H12" s="128"/>
      <c r="I12" s="138"/>
      <c r="J12" s="141"/>
    </row>
    <row r="13" spans="1:10" ht="3.75" customHeight="1" hidden="1">
      <c r="A13" s="151"/>
      <c r="B13" s="5"/>
      <c r="C13" s="128"/>
      <c r="D13" s="128"/>
      <c r="E13" s="9"/>
      <c r="F13" s="128"/>
      <c r="G13" s="128"/>
      <c r="H13" s="128"/>
      <c r="I13" s="138"/>
      <c r="J13" s="141"/>
    </row>
    <row r="14" spans="1:10" ht="12.75" hidden="1">
      <c r="A14" s="152"/>
      <c r="B14" s="6"/>
      <c r="C14" s="129"/>
      <c r="D14" s="129"/>
      <c r="E14" s="10"/>
      <c r="F14" s="129"/>
      <c r="G14" s="129"/>
      <c r="H14" s="129"/>
      <c r="I14" s="139"/>
      <c r="J14" s="141"/>
    </row>
    <row r="15" spans="1:10" ht="18">
      <c r="A15" s="53"/>
      <c r="B15" s="6"/>
      <c r="C15" s="132" t="s">
        <v>58</v>
      </c>
      <c r="D15" s="133"/>
      <c r="E15" s="133"/>
      <c r="F15" s="134"/>
      <c r="G15" s="44"/>
      <c r="H15" s="44"/>
      <c r="I15" s="77"/>
      <c r="J15" s="86"/>
    </row>
    <row r="16" spans="1:69" s="31" customFormat="1" ht="78.75" hidden="1">
      <c r="A16" s="54" t="s">
        <v>33</v>
      </c>
      <c r="B16" s="27">
        <v>2015</v>
      </c>
      <c r="C16" s="26">
        <v>9000</v>
      </c>
      <c r="D16" s="26">
        <v>9000</v>
      </c>
      <c r="E16" s="26">
        <f>SUM(F16:I16)</f>
        <v>0</v>
      </c>
      <c r="F16" s="26"/>
      <c r="G16" s="26"/>
      <c r="H16" s="26"/>
      <c r="I16" s="78"/>
      <c r="J16" s="8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1:69" s="31" customFormat="1" ht="78.75" hidden="1">
      <c r="A17" s="54" t="s">
        <v>34</v>
      </c>
      <c r="B17" s="27">
        <v>2015</v>
      </c>
      <c r="C17" s="26">
        <v>9000</v>
      </c>
      <c r="D17" s="26">
        <v>9000</v>
      </c>
      <c r="E17" s="26">
        <f>SUM(F17:I17)</f>
        <v>0</v>
      </c>
      <c r="F17" s="26"/>
      <c r="G17" s="26"/>
      <c r="H17" s="26"/>
      <c r="I17" s="78"/>
      <c r="J17" s="8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1:69" s="47" customFormat="1" ht="20.25" customHeight="1">
      <c r="A18" s="55"/>
      <c r="B18" s="135" t="s">
        <v>59</v>
      </c>
      <c r="C18" s="136"/>
      <c r="D18" s="136"/>
      <c r="E18" s="136"/>
      <c r="F18" s="136"/>
      <c r="G18" s="136"/>
      <c r="H18" s="136"/>
      <c r="I18" s="136"/>
      <c r="J18" s="8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</row>
    <row r="19" spans="1:10" s="11" customFormat="1" ht="67.5" customHeight="1">
      <c r="A19" s="56" t="s">
        <v>57</v>
      </c>
      <c r="B19" s="15" t="s">
        <v>14</v>
      </c>
      <c r="C19" s="16">
        <v>155971.3</v>
      </c>
      <c r="D19" s="41">
        <v>54449</v>
      </c>
      <c r="E19" s="93">
        <f>SUM(F19:I19)</f>
        <v>10000</v>
      </c>
      <c r="F19" s="41"/>
      <c r="G19" s="41"/>
      <c r="H19" s="94"/>
      <c r="I19" s="84">
        <v>10000</v>
      </c>
      <c r="J19" s="99">
        <v>0</v>
      </c>
    </row>
    <row r="20" spans="1:10" s="12" customFormat="1" ht="15.75">
      <c r="A20" s="57" t="s">
        <v>60</v>
      </c>
      <c r="B20" s="20"/>
      <c r="C20" s="20">
        <f aca="true" t="shared" si="0" ref="C20:J20">SUM(C19)</f>
        <v>155971.3</v>
      </c>
      <c r="D20" s="95">
        <f t="shared" si="0"/>
        <v>54449</v>
      </c>
      <c r="E20" s="95">
        <f t="shared" si="0"/>
        <v>10000</v>
      </c>
      <c r="F20" s="95">
        <f t="shared" si="0"/>
        <v>0</v>
      </c>
      <c r="G20" s="95">
        <f t="shared" si="0"/>
        <v>0</v>
      </c>
      <c r="H20" s="95">
        <f t="shared" si="0"/>
        <v>0</v>
      </c>
      <c r="I20" s="96">
        <f t="shared" si="0"/>
        <v>10000</v>
      </c>
      <c r="J20" s="91">
        <f t="shared" si="0"/>
        <v>0</v>
      </c>
    </row>
    <row r="21" spans="1:10" ht="15.75">
      <c r="A21" s="121" t="s">
        <v>63</v>
      </c>
      <c r="B21" s="122"/>
      <c r="C21" s="122"/>
      <c r="D21" s="122"/>
      <c r="E21" s="122"/>
      <c r="F21" s="122"/>
      <c r="G21" s="122"/>
      <c r="H21" s="122"/>
      <c r="I21" s="122"/>
      <c r="J21" s="92"/>
    </row>
    <row r="22" spans="1:10" ht="78.75" customHeight="1">
      <c r="A22" s="58" t="s">
        <v>68</v>
      </c>
      <c r="B22" s="49" t="s">
        <v>21</v>
      </c>
      <c r="C22" s="97">
        <v>51175</v>
      </c>
      <c r="D22" s="97">
        <v>51175</v>
      </c>
      <c r="E22" s="97">
        <f>F22+G22+H22+I22</f>
        <v>5700</v>
      </c>
      <c r="F22" s="97"/>
      <c r="G22" s="97"/>
      <c r="H22" s="97"/>
      <c r="I22" s="98">
        <v>5700</v>
      </c>
      <c r="J22" s="100">
        <v>0</v>
      </c>
    </row>
    <row r="23" spans="1:10" s="11" customFormat="1" ht="65.25" customHeight="1">
      <c r="A23" s="59" t="s">
        <v>37</v>
      </c>
      <c r="B23" s="15" t="s">
        <v>14</v>
      </c>
      <c r="C23" s="41">
        <v>115500</v>
      </c>
      <c r="D23" s="93">
        <v>7500</v>
      </c>
      <c r="E23" s="16">
        <f aca="true" t="shared" si="1" ref="E23:E28">F23+G23+H23+I23</f>
        <v>30813.6</v>
      </c>
      <c r="F23" s="17"/>
      <c r="G23" s="17"/>
      <c r="H23" s="17"/>
      <c r="I23" s="19">
        <v>30813.6</v>
      </c>
      <c r="J23" s="99">
        <v>5856</v>
      </c>
    </row>
    <row r="24" spans="1:10" s="11" customFormat="1" ht="83.25" customHeight="1">
      <c r="A24" s="59" t="s">
        <v>75</v>
      </c>
      <c r="B24" s="15">
        <v>2014</v>
      </c>
      <c r="C24" s="16">
        <v>790.1</v>
      </c>
      <c r="D24" s="13">
        <v>790.1</v>
      </c>
      <c r="E24" s="16">
        <v>790.1</v>
      </c>
      <c r="F24" s="17"/>
      <c r="G24" s="17"/>
      <c r="H24" s="17"/>
      <c r="I24" s="19">
        <v>790.1</v>
      </c>
      <c r="J24" s="99">
        <v>0</v>
      </c>
    </row>
    <row r="25" spans="1:10" s="11" customFormat="1" ht="63">
      <c r="A25" s="59" t="s">
        <v>49</v>
      </c>
      <c r="B25" s="15">
        <v>2014</v>
      </c>
      <c r="C25" s="101">
        <v>1000</v>
      </c>
      <c r="D25" s="101">
        <v>1000</v>
      </c>
      <c r="E25" s="41">
        <f t="shared" si="1"/>
        <v>1000</v>
      </c>
      <c r="F25" s="101"/>
      <c r="G25" s="101"/>
      <c r="H25" s="101"/>
      <c r="I25" s="84">
        <v>1000</v>
      </c>
      <c r="J25" s="99">
        <v>23.5</v>
      </c>
    </row>
    <row r="26" spans="1:10" s="11" customFormat="1" ht="79.5" customHeight="1">
      <c r="A26" s="59" t="s">
        <v>50</v>
      </c>
      <c r="B26" s="15">
        <v>2014</v>
      </c>
      <c r="C26" s="101">
        <v>2200</v>
      </c>
      <c r="D26" s="101">
        <v>2200</v>
      </c>
      <c r="E26" s="41">
        <f t="shared" si="1"/>
        <v>2200</v>
      </c>
      <c r="F26" s="101"/>
      <c r="G26" s="101"/>
      <c r="H26" s="102"/>
      <c r="I26" s="103">
        <v>2200</v>
      </c>
      <c r="J26" s="99">
        <v>0</v>
      </c>
    </row>
    <row r="27" spans="1:10" s="28" customFormat="1" ht="31.5" hidden="1">
      <c r="A27" s="60" t="s">
        <v>26</v>
      </c>
      <c r="B27" s="27">
        <v>2014</v>
      </c>
      <c r="C27" s="24"/>
      <c r="D27" s="24"/>
      <c r="E27" s="16">
        <f t="shared" si="1"/>
        <v>400000</v>
      </c>
      <c r="F27" s="24"/>
      <c r="G27" s="24">
        <v>400000</v>
      </c>
      <c r="H27" s="24"/>
      <c r="I27" s="80"/>
      <c r="J27" s="111"/>
    </row>
    <row r="28" spans="1:10" s="11" customFormat="1" ht="69" customHeight="1">
      <c r="A28" s="59" t="s">
        <v>61</v>
      </c>
      <c r="B28" s="15">
        <v>2014</v>
      </c>
      <c r="C28" s="101">
        <v>2000</v>
      </c>
      <c r="D28" s="101">
        <v>2000</v>
      </c>
      <c r="E28" s="41">
        <f t="shared" si="1"/>
        <v>2000</v>
      </c>
      <c r="F28" s="101"/>
      <c r="G28" s="101"/>
      <c r="H28" s="101"/>
      <c r="I28" s="103">
        <v>2000</v>
      </c>
      <c r="J28" s="99">
        <v>0</v>
      </c>
    </row>
    <row r="29" spans="1:10" s="28" customFormat="1" ht="47.25" hidden="1">
      <c r="A29" s="60" t="s">
        <v>27</v>
      </c>
      <c r="B29" s="27">
        <v>2015</v>
      </c>
      <c r="C29" s="104"/>
      <c r="D29" s="104"/>
      <c r="E29" s="105">
        <f aca="true" t="shared" si="2" ref="E29:E37">SUM(F29:I29)</f>
        <v>0</v>
      </c>
      <c r="F29" s="104"/>
      <c r="G29" s="104"/>
      <c r="H29" s="104"/>
      <c r="I29" s="106"/>
      <c r="J29" s="112"/>
    </row>
    <row r="30" spans="1:10" s="28" customFormat="1" ht="78.75" hidden="1">
      <c r="A30" s="61" t="s">
        <v>28</v>
      </c>
      <c r="B30" s="27">
        <v>2015</v>
      </c>
      <c r="C30" s="104"/>
      <c r="D30" s="104"/>
      <c r="E30" s="105">
        <f t="shared" si="2"/>
        <v>0</v>
      </c>
      <c r="F30" s="104"/>
      <c r="G30" s="104"/>
      <c r="H30" s="104"/>
      <c r="I30" s="106">
        <v>0</v>
      </c>
      <c r="J30" s="112"/>
    </row>
    <row r="31" spans="1:10" s="28" customFormat="1" ht="63" hidden="1">
      <c r="A31" s="62" t="s">
        <v>31</v>
      </c>
      <c r="B31" s="29">
        <v>2015</v>
      </c>
      <c r="C31" s="104"/>
      <c r="D31" s="104"/>
      <c r="E31" s="105">
        <f t="shared" si="2"/>
        <v>0</v>
      </c>
      <c r="F31" s="104"/>
      <c r="G31" s="104"/>
      <c r="H31" s="104"/>
      <c r="I31" s="106"/>
      <c r="J31" s="112"/>
    </row>
    <row r="32" spans="1:10" s="28" customFormat="1" ht="63" hidden="1">
      <c r="A32" s="62" t="s">
        <v>29</v>
      </c>
      <c r="B32" s="29">
        <v>2015</v>
      </c>
      <c r="C32" s="104"/>
      <c r="D32" s="104"/>
      <c r="E32" s="105">
        <f t="shared" si="2"/>
        <v>0</v>
      </c>
      <c r="F32" s="104"/>
      <c r="G32" s="104"/>
      <c r="H32" s="104"/>
      <c r="I32" s="106"/>
      <c r="J32" s="112"/>
    </row>
    <row r="33" spans="1:10" s="28" customFormat="1" ht="31.5" hidden="1">
      <c r="A33" s="62" t="s">
        <v>30</v>
      </c>
      <c r="B33" s="29">
        <v>2015</v>
      </c>
      <c r="C33" s="104"/>
      <c r="D33" s="104"/>
      <c r="E33" s="105">
        <f t="shared" si="2"/>
        <v>0</v>
      </c>
      <c r="F33" s="104"/>
      <c r="G33" s="104"/>
      <c r="H33" s="104"/>
      <c r="I33" s="106"/>
      <c r="J33" s="112"/>
    </row>
    <row r="34" spans="1:10" s="39" customFormat="1" ht="2.25" customHeight="1" hidden="1">
      <c r="A34" s="63" t="s">
        <v>42</v>
      </c>
      <c r="B34" s="38">
        <v>2014</v>
      </c>
      <c r="C34" s="107">
        <v>10300</v>
      </c>
      <c r="D34" s="107">
        <v>10300</v>
      </c>
      <c r="E34" s="108">
        <v>0</v>
      </c>
      <c r="F34" s="107"/>
      <c r="G34" s="107"/>
      <c r="H34" s="107"/>
      <c r="I34" s="109">
        <v>0</v>
      </c>
      <c r="J34" s="113"/>
    </row>
    <row r="35" spans="1:10" ht="80.25" customHeight="1">
      <c r="A35" s="64" t="s">
        <v>19</v>
      </c>
      <c r="B35" s="15">
        <v>2014</v>
      </c>
      <c r="C35" s="101">
        <v>2500</v>
      </c>
      <c r="D35" s="101">
        <v>2500</v>
      </c>
      <c r="E35" s="102">
        <v>2500</v>
      </c>
      <c r="F35" s="110"/>
      <c r="G35" s="110"/>
      <c r="H35" s="110"/>
      <c r="I35" s="103">
        <v>2500</v>
      </c>
      <c r="J35" s="99">
        <v>0</v>
      </c>
    </row>
    <row r="36" spans="1:10" s="33" customFormat="1" ht="47.25" hidden="1">
      <c r="A36" s="65" t="s">
        <v>35</v>
      </c>
      <c r="B36" s="34">
        <v>2014</v>
      </c>
      <c r="C36" s="35">
        <v>2000</v>
      </c>
      <c r="D36" s="35">
        <v>2000</v>
      </c>
      <c r="E36" s="36">
        <f t="shared" si="2"/>
        <v>0</v>
      </c>
      <c r="F36" s="37"/>
      <c r="G36" s="37"/>
      <c r="H36" s="37"/>
      <c r="I36" s="81"/>
      <c r="J36" s="89"/>
    </row>
    <row r="37" spans="1:10" s="33" customFormat="1" ht="47.25" hidden="1">
      <c r="A37" s="65" t="s">
        <v>36</v>
      </c>
      <c r="B37" s="34">
        <v>2014</v>
      </c>
      <c r="C37" s="35">
        <v>1500</v>
      </c>
      <c r="D37" s="35">
        <v>1500</v>
      </c>
      <c r="E37" s="36">
        <f t="shared" si="2"/>
        <v>0</v>
      </c>
      <c r="F37" s="37"/>
      <c r="G37" s="37"/>
      <c r="H37" s="37"/>
      <c r="I37" s="81"/>
      <c r="J37" s="89"/>
    </row>
    <row r="38" spans="1:10" s="33" customFormat="1" ht="1.5" customHeight="1" hidden="1">
      <c r="A38" s="66" t="s">
        <v>48</v>
      </c>
      <c r="B38" s="27"/>
      <c r="C38" s="24"/>
      <c r="D38" s="24"/>
      <c r="E38" s="25">
        <v>0</v>
      </c>
      <c r="F38" s="32"/>
      <c r="G38" s="32"/>
      <c r="H38" s="32"/>
      <c r="I38" s="80">
        <v>0</v>
      </c>
      <c r="J38" s="89"/>
    </row>
    <row r="39" spans="1:10" ht="45" customHeight="1">
      <c r="A39" s="90" t="s">
        <v>51</v>
      </c>
      <c r="B39" s="15">
        <v>2014</v>
      </c>
      <c r="C39" s="101">
        <v>3500</v>
      </c>
      <c r="D39" s="101">
        <v>3500</v>
      </c>
      <c r="E39" s="102">
        <v>3500</v>
      </c>
      <c r="F39" s="114"/>
      <c r="G39" s="114"/>
      <c r="H39" s="114"/>
      <c r="I39" s="103">
        <v>3500</v>
      </c>
      <c r="J39" s="99">
        <v>0</v>
      </c>
    </row>
    <row r="40" spans="1:10" ht="44.25" customHeight="1">
      <c r="A40" s="90" t="s">
        <v>76</v>
      </c>
      <c r="B40" s="15">
        <v>2014</v>
      </c>
      <c r="C40" s="101">
        <v>5000</v>
      </c>
      <c r="D40" s="101">
        <v>5000</v>
      </c>
      <c r="E40" s="102">
        <v>5000</v>
      </c>
      <c r="F40" s="114"/>
      <c r="G40" s="114"/>
      <c r="H40" s="114"/>
      <c r="I40" s="103">
        <v>5000</v>
      </c>
      <c r="J40" s="99">
        <v>0</v>
      </c>
    </row>
    <row r="41" spans="1:10" ht="33" customHeight="1">
      <c r="A41" s="90" t="s">
        <v>77</v>
      </c>
      <c r="B41" s="15">
        <v>2014</v>
      </c>
      <c r="C41" s="101">
        <v>5000</v>
      </c>
      <c r="D41" s="101">
        <v>5000</v>
      </c>
      <c r="E41" s="102">
        <v>5000</v>
      </c>
      <c r="F41" s="114"/>
      <c r="G41" s="114"/>
      <c r="H41" s="114"/>
      <c r="I41" s="103">
        <v>5000</v>
      </c>
      <c r="J41" s="99">
        <v>0</v>
      </c>
    </row>
    <row r="42" spans="1:10" ht="15.75">
      <c r="A42" s="67" t="s">
        <v>17</v>
      </c>
      <c r="B42" s="21"/>
      <c r="C42" s="22">
        <f aca="true" t="shared" si="3" ref="C42:J42">C40+C41+C39+C38+C35+C34+C28+C26+C25+C24+C23+C22</f>
        <v>198965.1</v>
      </c>
      <c r="D42" s="22">
        <f t="shared" si="3"/>
        <v>90965.1</v>
      </c>
      <c r="E42" s="22">
        <f t="shared" si="3"/>
        <v>58503.7</v>
      </c>
      <c r="F42" s="22">
        <f t="shared" si="3"/>
        <v>0</v>
      </c>
      <c r="G42" s="22">
        <f t="shared" si="3"/>
        <v>0</v>
      </c>
      <c r="H42" s="22">
        <f t="shared" si="3"/>
        <v>0</v>
      </c>
      <c r="I42" s="82">
        <f t="shared" si="3"/>
        <v>58503.7</v>
      </c>
      <c r="J42" s="68">
        <f t="shared" si="3"/>
        <v>5879.5</v>
      </c>
    </row>
    <row r="43" spans="1:10" ht="15.75">
      <c r="A43" s="121" t="s">
        <v>64</v>
      </c>
      <c r="B43" s="122"/>
      <c r="C43" s="122"/>
      <c r="D43" s="122"/>
      <c r="E43" s="122"/>
      <c r="F43" s="122"/>
      <c r="G43" s="122"/>
      <c r="H43" s="122"/>
      <c r="I43" s="122"/>
      <c r="J43" s="86"/>
    </row>
    <row r="44" spans="1:10" ht="51" customHeight="1">
      <c r="A44" s="58" t="s">
        <v>81</v>
      </c>
      <c r="B44" s="15">
        <v>2014</v>
      </c>
      <c r="C44" s="41">
        <v>10000</v>
      </c>
      <c r="D44" s="41">
        <v>10000</v>
      </c>
      <c r="E44" s="41">
        <f>SUM(F44:I44)</f>
        <v>10000</v>
      </c>
      <c r="F44" s="41"/>
      <c r="G44" s="41">
        <v>0</v>
      </c>
      <c r="H44" s="41">
        <v>0</v>
      </c>
      <c r="I44" s="84">
        <v>10000</v>
      </c>
      <c r="J44" s="99">
        <v>0</v>
      </c>
    </row>
    <row r="45" spans="1:10" ht="31.5">
      <c r="A45" s="58" t="s">
        <v>83</v>
      </c>
      <c r="B45" s="15" t="s">
        <v>32</v>
      </c>
      <c r="C45" s="41">
        <v>10328</v>
      </c>
      <c r="D45" s="41">
        <v>4856</v>
      </c>
      <c r="E45" s="41">
        <f>SUM(F45:I45)</f>
        <v>4856</v>
      </c>
      <c r="F45" s="41"/>
      <c r="G45" s="41"/>
      <c r="H45" s="41"/>
      <c r="I45" s="84">
        <v>4856</v>
      </c>
      <c r="J45" s="99">
        <v>0</v>
      </c>
    </row>
    <row r="46" spans="1:10" ht="44.25" customHeight="1">
      <c r="A46" s="69" t="s">
        <v>72</v>
      </c>
      <c r="B46" s="15" t="s">
        <v>32</v>
      </c>
      <c r="C46" s="41">
        <v>1600</v>
      </c>
      <c r="D46" s="41">
        <v>1600</v>
      </c>
      <c r="E46" s="41">
        <v>1600</v>
      </c>
      <c r="F46" s="41"/>
      <c r="G46" s="41"/>
      <c r="H46" s="41"/>
      <c r="I46" s="84">
        <v>1600</v>
      </c>
      <c r="J46" s="99">
        <v>0</v>
      </c>
    </row>
    <row r="47" spans="1:10" ht="15.75">
      <c r="A47" s="67" t="s">
        <v>23</v>
      </c>
      <c r="B47" s="21"/>
      <c r="C47" s="110">
        <f>C44+C45+C46</f>
        <v>21928</v>
      </c>
      <c r="D47" s="110">
        <f aca="true" t="shared" si="4" ref="D47:J47">D44+D45+D46</f>
        <v>16456</v>
      </c>
      <c r="E47" s="110">
        <f t="shared" si="4"/>
        <v>16456</v>
      </c>
      <c r="F47" s="110">
        <f t="shared" si="4"/>
        <v>0</v>
      </c>
      <c r="G47" s="110">
        <f t="shared" si="4"/>
        <v>0</v>
      </c>
      <c r="H47" s="110">
        <f t="shared" si="4"/>
        <v>0</v>
      </c>
      <c r="I47" s="115">
        <f t="shared" si="4"/>
        <v>16456</v>
      </c>
      <c r="J47" s="116">
        <f t="shared" si="4"/>
        <v>0</v>
      </c>
    </row>
    <row r="48" spans="1:10" ht="15.75">
      <c r="A48" s="121" t="s">
        <v>65</v>
      </c>
      <c r="B48" s="122"/>
      <c r="C48" s="122"/>
      <c r="D48" s="122"/>
      <c r="E48" s="122"/>
      <c r="F48" s="122"/>
      <c r="G48" s="122"/>
      <c r="H48" s="122"/>
      <c r="I48" s="122"/>
      <c r="J48" s="86"/>
    </row>
    <row r="49" spans="1:10" ht="96" customHeight="1">
      <c r="A49" s="59" t="s">
        <v>39</v>
      </c>
      <c r="B49" s="15">
        <v>2014</v>
      </c>
      <c r="C49" s="102">
        <v>800</v>
      </c>
      <c r="D49" s="102">
        <v>800</v>
      </c>
      <c r="E49" s="102">
        <f>SUM(F49:I49)</f>
        <v>800</v>
      </c>
      <c r="F49" s="102"/>
      <c r="G49" s="102"/>
      <c r="H49" s="102"/>
      <c r="I49" s="117">
        <v>800</v>
      </c>
      <c r="J49" s="99">
        <v>103.2</v>
      </c>
    </row>
    <row r="50" spans="1:69" ht="96.75" customHeight="1">
      <c r="A50" s="58" t="s">
        <v>44</v>
      </c>
      <c r="B50" s="14" t="s">
        <v>20</v>
      </c>
      <c r="C50" s="40">
        <v>2662</v>
      </c>
      <c r="D50" s="41">
        <f>E50</f>
        <v>2662</v>
      </c>
      <c r="E50" s="118">
        <v>2662</v>
      </c>
      <c r="F50" s="41"/>
      <c r="G50" s="41"/>
      <c r="H50" s="41">
        <v>1200</v>
      </c>
      <c r="I50" s="84">
        <v>2662</v>
      </c>
      <c r="J50" s="99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95.25" customHeight="1">
      <c r="A51" s="58" t="s">
        <v>45</v>
      </c>
      <c r="B51" s="14" t="s">
        <v>20</v>
      </c>
      <c r="C51" s="40">
        <v>780</v>
      </c>
      <c r="D51" s="41">
        <f>E51</f>
        <v>780</v>
      </c>
      <c r="E51" s="118">
        <v>780</v>
      </c>
      <c r="F51" s="41"/>
      <c r="G51" s="41"/>
      <c r="H51" s="41">
        <v>300</v>
      </c>
      <c r="I51" s="84">
        <v>780</v>
      </c>
      <c r="J51" s="99">
        <v>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4.5" customHeight="1">
      <c r="A52" s="58" t="s">
        <v>46</v>
      </c>
      <c r="B52" s="15" t="s">
        <v>20</v>
      </c>
      <c r="C52" s="40">
        <v>37179.04</v>
      </c>
      <c r="D52" s="40">
        <v>24000</v>
      </c>
      <c r="E52" s="118">
        <f>SUM(F52:I52)</f>
        <v>5000</v>
      </c>
      <c r="F52" s="41"/>
      <c r="G52" s="41"/>
      <c r="H52" s="41"/>
      <c r="I52" s="84">
        <v>5000</v>
      </c>
      <c r="J52" s="99">
        <v>1433.9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10" ht="15.75">
      <c r="A53" s="67" t="s">
        <v>22</v>
      </c>
      <c r="B53" s="15"/>
      <c r="C53" s="20">
        <f>SUM(C49:C52)</f>
        <v>41421.04</v>
      </c>
      <c r="D53" s="95">
        <f>SUM(D49:D52)</f>
        <v>28242</v>
      </c>
      <c r="E53" s="95">
        <f>SUM(E49:E52)</f>
        <v>9242</v>
      </c>
      <c r="F53" s="95">
        <f>SUM(F50:F52)</f>
        <v>0</v>
      </c>
      <c r="G53" s="95">
        <f>SUM(G50:G52)</f>
        <v>0</v>
      </c>
      <c r="H53" s="95">
        <f>SUM(H50:H52)</f>
        <v>1500</v>
      </c>
      <c r="I53" s="96">
        <f>SUM(I49:I52)</f>
        <v>9242</v>
      </c>
      <c r="J53" s="91">
        <f>SUM(J49:J52)</f>
        <v>1537.1000000000001</v>
      </c>
    </row>
    <row r="54" spans="1:10" ht="15.75">
      <c r="A54" s="121" t="s">
        <v>66</v>
      </c>
      <c r="B54" s="122"/>
      <c r="C54" s="122"/>
      <c r="D54" s="122"/>
      <c r="E54" s="122"/>
      <c r="F54" s="122"/>
      <c r="G54" s="122"/>
      <c r="H54" s="122"/>
      <c r="I54" s="122"/>
      <c r="J54" s="86"/>
    </row>
    <row r="55" spans="1:10" ht="15.75">
      <c r="A55" s="70"/>
      <c r="B55" s="18"/>
      <c r="C55" s="16"/>
      <c r="D55" s="16"/>
      <c r="E55" s="17"/>
      <c r="F55" s="13"/>
      <c r="G55" s="13"/>
      <c r="H55" s="13"/>
      <c r="I55" s="83"/>
      <c r="J55" s="86"/>
    </row>
    <row r="56" spans="1:10" ht="99" customHeight="1">
      <c r="A56" s="58" t="s">
        <v>71</v>
      </c>
      <c r="B56" s="18" t="s">
        <v>69</v>
      </c>
      <c r="C56" s="40">
        <v>223221</v>
      </c>
      <c r="D56" s="40">
        <v>26672.4</v>
      </c>
      <c r="E56" s="41">
        <v>14748</v>
      </c>
      <c r="F56" s="41"/>
      <c r="G56" s="13"/>
      <c r="H56" s="13"/>
      <c r="I56" s="119">
        <v>14748</v>
      </c>
      <c r="J56" s="99">
        <v>0</v>
      </c>
    </row>
    <row r="57" spans="1:10" ht="63.75" customHeight="1">
      <c r="A57" s="71" t="s">
        <v>70</v>
      </c>
      <c r="B57" s="18"/>
      <c r="C57" s="40">
        <v>217928.5</v>
      </c>
      <c r="D57" s="40">
        <f>E57</f>
        <v>14748</v>
      </c>
      <c r="E57" s="51">
        <v>14748</v>
      </c>
      <c r="F57" s="51"/>
      <c r="G57" s="13"/>
      <c r="H57" s="13"/>
      <c r="I57" s="119">
        <v>14748</v>
      </c>
      <c r="J57" s="99">
        <v>0</v>
      </c>
    </row>
    <row r="58" spans="1:10" s="23" customFormat="1" ht="64.5" customHeight="1">
      <c r="A58" s="70" t="s">
        <v>47</v>
      </c>
      <c r="B58" s="42" t="s">
        <v>69</v>
      </c>
      <c r="C58" s="41">
        <v>200</v>
      </c>
      <c r="D58" s="41">
        <v>200</v>
      </c>
      <c r="E58" s="102">
        <v>200</v>
      </c>
      <c r="F58" s="93"/>
      <c r="G58" s="93"/>
      <c r="H58" s="93"/>
      <c r="I58" s="119">
        <v>200</v>
      </c>
      <c r="J58" s="99">
        <v>0</v>
      </c>
    </row>
    <row r="59" spans="1:10" s="23" customFormat="1" ht="81" customHeight="1">
      <c r="A59" s="70" t="s">
        <v>79</v>
      </c>
      <c r="B59" s="42" t="s">
        <v>69</v>
      </c>
      <c r="C59" s="41">
        <v>3800</v>
      </c>
      <c r="D59" s="41">
        <v>3800</v>
      </c>
      <c r="E59" s="102">
        <f>I59</f>
        <v>2292</v>
      </c>
      <c r="F59" s="93"/>
      <c r="G59" s="93"/>
      <c r="H59" s="93"/>
      <c r="I59" s="119">
        <f>3800-1508</f>
        <v>2292</v>
      </c>
      <c r="J59" s="99">
        <v>0</v>
      </c>
    </row>
    <row r="60" spans="1:10" s="23" customFormat="1" ht="69" customHeight="1">
      <c r="A60" s="59" t="s">
        <v>80</v>
      </c>
      <c r="B60" s="42" t="s">
        <v>69</v>
      </c>
      <c r="C60" s="41">
        <f>D60</f>
        <v>1508</v>
      </c>
      <c r="D60" s="41">
        <f>E60</f>
        <v>1508</v>
      </c>
      <c r="E60" s="102">
        <f>I60</f>
        <v>1508</v>
      </c>
      <c r="F60" s="93"/>
      <c r="G60" s="93"/>
      <c r="H60" s="93"/>
      <c r="I60" s="119">
        <v>1508</v>
      </c>
      <c r="J60" s="99">
        <v>0</v>
      </c>
    </row>
    <row r="61" spans="1:10" s="23" customFormat="1" ht="95.25" customHeight="1">
      <c r="A61" s="69" t="s">
        <v>74</v>
      </c>
      <c r="B61" s="42" t="s">
        <v>69</v>
      </c>
      <c r="C61" s="41">
        <v>2050</v>
      </c>
      <c r="D61" s="41">
        <v>2050</v>
      </c>
      <c r="E61" s="102">
        <v>2050</v>
      </c>
      <c r="F61" s="93"/>
      <c r="G61" s="93"/>
      <c r="H61" s="93"/>
      <c r="I61" s="119">
        <v>2050</v>
      </c>
      <c r="J61" s="99">
        <v>2044.4</v>
      </c>
    </row>
    <row r="62" spans="1:11" ht="15.75">
      <c r="A62" s="67" t="s">
        <v>11</v>
      </c>
      <c r="B62" s="18"/>
      <c r="C62" s="95">
        <f aca="true" t="shared" si="5" ref="C62:J62">C56+C58+C59+C61</f>
        <v>229271</v>
      </c>
      <c r="D62" s="95">
        <f t="shared" si="5"/>
        <v>32722.4</v>
      </c>
      <c r="E62" s="95">
        <f t="shared" si="5"/>
        <v>19290</v>
      </c>
      <c r="F62" s="95">
        <f t="shared" si="5"/>
        <v>0</v>
      </c>
      <c r="G62" s="95">
        <f t="shared" si="5"/>
        <v>0</v>
      </c>
      <c r="H62" s="95">
        <f t="shared" si="5"/>
        <v>0</v>
      </c>
      <c r="I62" s="96">
        <f t="shared" si="5"/>
        <v>19290</v>
      </c>
      <c r="J62" s="91">
        <f t="shared" si="5"/>
        <v>2044.4</v>
      </c>
      <c r="K62" s="50"/>
    </row>
    <row r="63" spans="1:10" ht="15.75">
      <c r="A63" s="121" t="s">
        <v>67</v>
      </c>
      <c r="B63" s="122"/>
      <c r="C63" s="122"/>
      <c r="D63" s="122"/>
      <c r="E63" s="122"/>
      <c r="F63" s="122"/>
      <c r="G63" s="122"/>
      <c r="H63" s="122"/>
      <c r="I63" s="122"/>
      <c r="J63" s="86"/>
    </row>
    <row r="64" spans="1:10" s="45" customFormat="1" ht="62.25" customHeight="1">
      <c r="A64" s="120" t="s">
        <v>53</v>
      </c>
      <c r="B64" s="15">
        <v>2014</v>
      </c>
      <c r="C64" s="41">
        <v>4100</v>
      </c>
      <c r="D64" s="41">
        <v>4100</v>
      </c>
      <c r="E64" s="102">
        <f aca="true" t="shared" si="6" ref="E64:E75">SUM(F64:I64)</f>
        <v>4100</v>
      </c>
      <c r="F64" s="41"/>
      <c r="G64" s="41"/>
      <c r="H64" s="41"/>
      <c r="I64" s="84">
        <f>2600+1500</f>
        <v>4100</v>
      </c>
      <c r="J64" s="99">
        <v>0</v>
      </c>
    </row>
    <row r="65" spans="1:10" ht="80.25" customHeight="1">
      <c r="A65" s="64" t="s">
        <v>55</v>
      </c>
      <c r="B65" s="15">
        <v>2014</v>
      </c>
      <c r="C65" s="101">
        <v>24714</v>
      </c>
      <c r="D65" s="101">
        <v>24714</v>
      </c>
      <c r="E65" s="17">
        <f t="shared" si="6"/>
        <v>24713.9</v>
      </c>
      <c r="F65" s="19"/>
      <c r="G65" s="19"/>
      <c r="H65" s="19"/>
      <c r="I65" s="79">
        <v>24713.9</v>
      </c>
      <c r="J65" s="99">
        <v>0</v>
      </c>
    </row>
    <row r="66" spans="1:10" ht="98.25" customHeight="1">
      <c r="A66" s="72" t="s">
        <v>56</v>
      </c>
      <c r="B66" s="15">
        <v>2014</v>
      </c>
      <c r="C66" s="101">
        <v>46536</v>
      </c>
      <c r="D66" s="101">
        <v>46536</v>
      </c>
      <c r="E66" s="17">
        <f t="shared" si="6"/>
        <v>46535.8</v>
      </c>
      <c r="F66" s="19"/>
      <c r="G66" s="19"/>
      <c r="H66" s="19"/>
      <c r="I66" s="79">
        <f>36535.8+10000</f>
        <v>46535.8</v>
      </c>
      <c r="J66" s="99">
        <v>0</v>
      </c>
    </row>
    <row r="67" spans="1:10" ht="31.5" customHeight="1">
      <c r="A67" s="72" t="s">
        <v>54</v>
      </c>
      <c r="B67" s="15">
        <v>2014</v>
      </c>
      <c r="C67" s="101">
        <v>5000</v>
      </c>
      <c r="D67" s="101">
        <v>5000</v>
      </c>
      <c r="E67" s="102">
        <f t="shared" si="6"/>
        <v>5000</v>
      </c>
      <c r="F67" s="117"/>
      <c r="G67" s="117"/>
      <c r="H67" s="117"/>
      <c r="I67" s="103">
        <v>5000</v>
      </c>
      <c r="J67" s="99">
        <v>3547.5</v>
      </c>
    </row>
    <row r="68" spans="1:10" ht="21.75" customHeight="1">
      <c r="A68" s="72" t="s">
        <v>73</v>
      </c>
      <c r="B68" s="15">
        <v>2014</v>
      </c>
      <c r="C68" s="101">
        <v>3674</v>
      </c>
      <c r="D68" s="41">
        <v>3674</v>
      </c>
      <c r="E68" s="102">
        <f>SUM(F68:I68)</f>
        <v>3674</v>
      </c>
      <c r="F68" s="101"/>
      <c r="G68" s="101"/>
      <c r="H68" s="101"/>
      <c r="I68" s="103">
        <v>3674</v>
      </c>
      <c r="J68" s="99">
        <v>0</v>
      </c>
    </row>
    <row r="69" spans="1:10" ht="31.5">
      <c r="A69" s="72" t="s">
        <v>78</v>
      </c>
      <c r="B69" s="15">
        <v>2014</v>
      </c>
      <c r="C69" s="101">
        <v>5000</v>
      </c>
      <c r="D69" s="101">
        <v>5000</v>
      </c>
      <c r="E69" s="102">
        <f>SUM(F69:I69)</f>
        <v>5000</v>
      </c>
      <c r="F69" s="101"/>
      <c r="G69" s="101"/>
      <c r="H69" s="101"/>
      <c r="I69" s="103">
        <v>5000</v>
      </c>
      <c r="J69" s="99">
        <v>0</v>
      </c>
    </row>
    <row r="70" spans="1:10" s="23" customFormat="1" ht="47.25">
      <c r="A70" s="59" t="s">
        <v>43</v>
      </c>
      <c r="B70" s="15">
        <v>2014</v>
      </c>
      <c r="C70" s="101">
        <v>3200</v>
      </c>
      <c r="D70" s="41">
        <v>3200</v>
      </c>
      <c r="E70" s="102">
        <f t="shared" si="6"/>
        <v>3200</v>
      </c>
      <c r="F70" s="101"/>
      <c r="G70" s="101"/>
      <c r="H70" s="101"/>
      <c r="I70" s="103">
        <v>3200</v>
      </c>
      <c r="J70" s="99">
        <v>0</v>
      </c>
    </row>
    <row r="71" spans="1:10" s="23" customFormat="1" ht="31.5">
      <c r="A71" s="70" t="s">
        <v>38</v>
      </c>
      <c r="B71" s="15">
        <v>2014</v>
      </c>
      <c r="C71" s="101">
        <v>2500</v>
      </c>
      <c r="D71" s="41">
        <v>2500</v>
      </c>
      <c r="E71" s="102">
        <f t="shared" si="6"/>
        <v>2500</v>
      </c>
      <c r="F71" s="101"/>
      <c r="G71" s="101"/>
      <c r="H71" s="101"/>
      <c r="I71" s="103">
        <f>1500+1000</f>
        <v>2500</v>
      </c>
      <c r="J71" s="99">
        <v>0</v>
      </c>
    </row>
    <row r="72" spans="1:10" s="23" customFormat="1" ht="47.25">
      <c r="A72" s="59" t="s">
        <v>62</v>
      </c>
      <c r="B72" s="15">
        <v>2014</v>
      </c>
      <c r="C72" s="101">
        <v>2000</v>
      </c>
      <c r="D72" s="101">
        <v>2000</v>
      </c>
      <c r="E72" s="102">
        <f t="shared" si="6"/>
        <v>2000</v>
      </c>
      <c r="F72" s="117"/>
      <c r="G72" s="117"/>
      <c r="H72" s="117"/>
      <c r="I72" s="117">
        <v>2000</v>
      </c>
      <c r="J72" s="99">
        <v>0</v>
      </c>
    </row>
    <row r="73" spans="1:10" s="23" customFormat="1" ht="39.75" customHeight="1">
      <c r="A73" s="59" t="s">
        <v>82</v>
      </c>
      <c r="B73" s="15">
        <v>2014</v>
      </c>
      <c r="C73" s="101">
        <v>20000</v>
      </c>
      <c r="D73" s="101">
        <v>20000</v>
      </c>
      <c r="E73" s="102">
        <f t="shared" si="6"/>
        <v>2000</v>
      </c>
      <c r="F73" s="117"/>
      <c r="G73" s="117"/>
      <c r="H73" s="117"/>
      <c r="I73" s="117">
        <f>20000-18000</f>
        <v>2000</v>
      </c>
      <c r="J73" s="99">
        <v>0</v>
      </c>
    </row>
    <row r="74" spans="1:10" s="23" customFormat="1" ht="15.75">
      <c r="A74" s="59" t="s">
        <v>41</v>
      </c>
      <c r="B74" s="15">
        <v>2014</v>
      </c>
      <c r="C74" s="101">
        <v>15500</v>
      </c>
      <c r="D74" s="101">
        <v>1500</v>
      </c>
      <c r="E74" s="102">
        <f t="shared" si="6"/>
        <v>15500</v>
      </c>
      <c r="F74" s="117"/>
      <c r="G74" s="117"/>
      <c r="H74" s="117"/>
      <c r="I74" s="117">
        <f>10000+5500</f>
        <v>15500</v>
      </c>
      <c r="J74" s="99">
        <v>0</v>
      </c>
    </row>
    <row r="75" spans="1:10" s="23" customFormat="1" ht="51" customHeight="1">
      <c r="A75" s="59" t="s">
        <v>52</v>
      </c>
      <c r="B75" s="15">
        <v>2014</v>
      </c>
      <c r="C75" s="101">
        <v>2400</v>
      </c>
      <c r="D75" s="101">
        <v>2400</v>
      </c>
      <c r="E75" s="102">
        <f t="shared" si="6"/>
        <v>2400</v>
      </c>
      <c r="F75" s="117"/>
      <c r="G75" s="117"/>
      <c r="H75" s="117"/>
      <c r="I75" s="117">
        <v>2400</v>
      </c>
      <c r="J75" s="99">
        <v>0</v>
      </c>
    </row>
    <row r="76" spans="1:10" ht="15.75">
      <c r="A76" s="67" t="s">
        <v>12</v>
      </c>
      <c r="B76" s="15"/>
      <c r="C76" s="22">
        <f aca="true" t="shared" si="7" ref="C76:J76">SUM(C64:C75)</f>
        <v>134624</v>
      </c>
      <c r="D76" s="22">
        <f t="shared" si="7"/>
        <v>120624</v>
      </c>
      <c r="E76" s="22">
        <f t="shared" si="7"/>
        <v>116623.70000000001</v>
      </c>
      <c r="F76" s="22">
        <f t="shared" si="7"/>
        <v>0</v>
      </c>
      <c r="G76" s="22">
        <f t="shared" si="7"/>
        <v>0</v>
      </c>
      <c r="H76" s="22">
        <f t="shared" si="7"/>
        <v>0</v>
      </c>
      <c r="I76" s="82">
        <f t="shared" si="7"/>
        <v>116623.70000000001</v>
      </c>
      <c r="J76" s="68">
        <f t="shared" si="7"/>
        <v>3547.5</v>
      </c>
    </row>
    <row r="77" spans="1:10" ht="16.5" thickBot="1">
      <c r="A77" s="73" t="s">
        <v>13</v>
      </c>
      <c r="B77" s="74"/>
      <c r="C77" s="75">
        <f aca="true" t="shared" si="8" ref="C77:H77">C20+C42+C47+C53+C76+C62</f>
        <v>782180.44</v>
      </c>
      <c r="D77" s="75">
        <f t="shared" si="8"/>
        <v>343458.5</v>
      </c>
      <c r="E77" s="75">
        <f t="shared" si="8"/>
        <v>230115.40000000002</v>
      </c>
      <c r="F77" s="75">
        <f t="shared" si="8"/>
        <v>0</v>
      </c>
      <c r="G77" s="75">
        <f t="shared" si="8"/>
        <v>0</v>
      </c>
      <c r="H77" s="75">
        <f t="shared" si="8"/>
        <v>1500</v>
      </c>
      <c r="I77" s="85">
        <f>I20+I42+I47+I53+I76+I62</f>
        <v>230115.40000000002</v>
      </c>
      <c r="J77" s="76">
        <f>J20+J42+J47+J53+J76+J62</f>
        <v>13008.5</v>
      </c>
    </row>
    <row r="78" spans="1:69" ht="12.75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4"/>
      <c r="C80" s="3"/>
      <c r="D80" s="3"/>
      <c r="E80" s="3"/>
      <c r="F80" s="3"/>
      <c r="G80" s="3"/>
      <c r="H80" s="3"/>
      <c r="I80" s="4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.75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.75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.75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.75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.75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.7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.75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.75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.75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.75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.75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.75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.75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.75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.75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.7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.75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.75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.75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.75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.75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.75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.75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.75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.75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.7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.75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.75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.75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.75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.75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.75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.75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.75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.75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.7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.75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ht="12.75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ht="12.75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ht="12.75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ht="12.75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ht="12.75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ht="12.75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ht="12.75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ht="12.75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ht="12.7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ht="12.75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ht="12.75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ht="12.75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ht="12.75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12.75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ht="12.75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ht="12.75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ht="12.75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ht="12.75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ht="12.7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ht="12.75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ht="12.75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ht="12.75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ht="12.75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ht="12.75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ht="12.75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ht="12.75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ht="12.75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ht="12.75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ht="12.7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ht="12.75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ht="12.75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ht="12.75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ht="12.75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ht="12.75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ht="12.75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ht="12.75">
      <c r="A172" s="3"/>
      <c r="B172" s="4"/>
      <c r="C172" s="3"/>
      <c r="D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0:69" ht="12.75"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0:69" ht="12.75"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0:69" ht="12.75"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</sheetData>
  <sheetProtection/>
  <mergeCells count="25">
    <mergeCell ref="J9:J14"/>
    <mergeCell ref="G1:J1"/>
    <mergeCell ref="E2:J2"/>
    <mergeCell ref="E3:J3"/>
    <mergeCell ref="G4:J4"/>
    <mergeCell ref="F5:I5"/>
    <mergeCell ref="A6:I6"/>
    <mergeCell ref="A7:I7"/>
    <mergeCell ref="F10:I10"/>
    <mergeCell ref="A9:A14"/>
    <mergeCell ref="C15:F15"/>
    <mergeCell ref="B18:I18"/>
    <mergeCell ref="H11:H14"/>
    <mergeCell ref="I11:I14"/>
    <mergeCell ref="F11:F14"/>
    <mergeCell ref="G11:G14"/>
    <mergeCell ref="C9:D10"/>
    <mergeCell ref="C11:C14"/>
    <mergeCell ref="D11:D14"/>
    <mergeCell ref="E9:I9"/>
    <mergeCell ref="A54:I54"/>
    <mergeCell ref="A63:I63"/>
    <mergeCell ref="A21:I21"/>
    <mergeCell ref="A43:I43"/>
    <mergeCell ref="A48:I48"/>
  </mergeCells>
  <printOptions/>
  <pageMargins left="0.7480314960629921" right="0.15748031496062992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zaytseva</cp:lastModifiedBy>
  <cp:lastPrinted>2014-04-17T07:52:35Z</cp:lastPrinted>
  <dcterms:created xsi:type="dcterms:W3CDTF">2009-08-28T11:57:52Z</dcterms:created>
  <dcterms:modified xsi:type="dcterms:W3CDTF">2014-04-24T05:58:59Z</dcterms:modified>
  <cp:category/>
  <cp:version/>
  <cp:contentType/>
  <cp:contentStatus/>
</cp:coreProperties>
</file>